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sql\public\Блок коммерческого развития\Развитие.Р.Х-М.Абисалов\процедуры\закупки 2015 года\4 квартал\Аутсорсинг по техническому обслуживанию и текущему ремонту зданий\"/>
    </mc:Choice>
  </mc:AlternateContent>
  <bookViews>
    <workbookView xWindow="0" yWindow="0" windowWidth="28800" windowHeight="12435" tabRatio="901" activeTab="1"/>
  </bookViews>
  <sheets>
    <sheet name="ППР здания и с" sheetId="98" r:id="rId1"/>
    <sheet name="ППР сантех." sheetId="99" r:id="rId2"/>
  </sheets>
  <definedNames>
    <definedName name="_xlnm.Print_Area" localSheetId="0">'ППР здания и с'!$A$1:$BE$250</definedName>
    <definedName name="_xlnm.Print_Area" localSheetId="1">'ППР сантех.'!$A$1:$Y$189</definedName>
  </definedNames>
  <calcPr calcId="152511"/>
</workbook>
</file>

<file path=xl/calcChain.xml><?xml version="1.0" encoding="utf-8"?>
<calcChain xmlns="http://schemas.openxmlformats.org/spreadsheetml/2006/main">
  <c r="BB173" i="98" l="1"/>
  <c r="BC173" i="98"/>
  <c r="BD173" i="98"/>
  <c r="BB174" i="98"/>
  <c r="BC174" i="98"/>
  <c r="BD174" i="98"/>
  <c r="BB175" i="98"/>
  <c r="BC175" i="98"/>
  <c r="BD175" i="98"/>
  <c r="BB176" i="98"/>
  <c r="BC176" i="98"/>
  <c r="BD176" i="98"/>
  <c r="BB177" i="98"/>
  <c r="BC177" i="98"/>
  <c r="BD177" i="98"/>
  <c r="BB178" i="98"/>
  <c r="BC178" i="98"/>
  <c r="BD178" i="98"/>
  <c r="BB179" i="98"/>
  <c r="BC179" i="98"/>
  <c r="BD179" i="98"/>
  <c r="BB180" i="98"/>
  <c r="BC180" i="98"/>
  <c r="BD180" i="98"/>
  <c r="BB181" i="98"/>
  <c r="BC181" i="98"/>
  <c r="BD181" i="98"/>
  <c r="BB182" i="98"/>
  <c r="BC182" i="98"/>
  <c r="BD182" i="98"/>
  <c r="BB183" i="98"/>
  <c r="BC183" i="98"/>
  <c r="BD183" i="98"/>
  <c r="BB184" i="98"/>
  <c r="BC184" i="98"/>
  <c r="BD184" i="98"/>
  <c r="BB185" i="98"/>
  <c r="BC185" i="98"/>
  <c r="BD185" i="98"/>
  <c r="BB186" i="98"/>
  <c r="BC186" i="98"/>
  <c r="BD186" i="98"/>
  <c r="BB187" i="98"/>
  <c r="BC187" i="98"/>
  <c r="BD187" i="98"/>
  <c r="BB188" i="98"/>
  <c r="BC188" i="98"/>
  <c r="BD188" i="98"/>
  <c r="BB189" i="98"/>
  <c r="BC189" i="98"/>
  <c r="BD189" i="98"/>
  <c r="BB190" i="98"/>
  <c r="BC190" i="98"/>
  <c r="BD190" i="98"/>
  <c r="BB191" i="98"/>
  <c r="BC191" i="98"/>
  <c r="BD191" i="98"/>
  <c r="BB192" i="98"/>
  <c r="BC192" i="98"/>
  <c r="BD192" i="98"/>
  <c r="BB193" i="98"/>
  <c r="BC193" i="98"/>
  <c r="BD193" i="98"/>
  <c r="BB194" i="98"/>
  <c r="BC194" i="98"/>
  <c r="BD194" i="98"/>
  <c r="BB195" i="98"/>
  <c r="BC195" i="98"/>
  <c r="BD195" i="98"/>
  <c r="BB196" i="98"/>
  <c r="BC196" i="98"/>
  <c r="BD196" i="98"/>
  <c r="BB197" i="98"/>
  <c r="BC197" i="98"/>
  <c r="BD197" i="98"/>
  <c r="BB198" i="98"/>
  <c r="BC198" i="98"/>
  <c r="BD198" i="98"/>
  <c r="BB199" i="98"/>
  <c r="BC199" i="98"/>
  <c r="BD199" i="98"/>
  <c r="BB200" i="98"/>
  <c r="BC200" i="98"/>
  <c r="BD200" i="98"/>
  <c r="BB201" i="98"/>
  <c r="BC201" i="98"/>
  <c r="BD201" i="98"/>
  <c r="BB202" i="98"/>
  <c r="BC202" i="98"/>
  <c r="BD202" i="98"/>
  <c r="BB203" i="98"/>
  <c r="BC203" i="98"/>
  <c r="BD203" i="98"/>
  <c r="BB204" i="98"/>
  <c r="BC204" i="98"/>
  <c r="BD204" i="98"/>
  <c r="BB205" i="98"/>
  <c r="BC205" i="98"/>
  <c r="BD205" i="98"/>
  <c r="BB206" i="98"/>
  <c r="BC206" i="98"/>
  <c r="BD206" i="98"/>
  <c r="BB207" i="98"/>
  <c r="BC207" i="98"/>
  <c r="BD207" i="98"/>
  <c r="BB208" i="98"/>
  <c r="BC208" i="98"/>
  <c r="BD208" i="98"/>
  <c r="BB209" i="98"/>
  <c r="BC209" i="98"/>
  <c r="BD209" i="98"/>
  <c r="BB210" i="98"/>
  <c r="BC210" i="98"/>
  <c r="BD210" i="98"/>
  <c r="BB211" i="98"/>
  <c r="BC211" i="98"/>
  <c r="BD211" i="98"/>
  <c r="BB212" i="98"/>
  <c r="BC212" i="98"/>
  <c r="BD212" i="98"/>
  <c r="BB213" i="98"/>
  <c r="BC213" i="98"/>
  <c r="BD213" i="98"/>
  <c r="BB214" i="98"/>
  <c r="BC214" i="98"/>
  <c r="BD214" i="98"/>
  <c r="BB215" i="98"/>
  <c r="BC215" i="98"/>
  <c r="BD215" i="98"/>
  <c r="BB216" i="98"/>
  <c r="BC216" i="98"/>
  <c r="BD216" i="98"/>
  <c r="BB217" i="98"/>
  <c r="BC217" i="98"/>
  <c r="BD217" i="98"/>
  <c r="BB218" i="98"/>
  <c r="BC218" i="98"/>
  <c r="BD218" i="98"/>
  <c r="BB219" i="98"/>
  <c r="BC219" i="98"/>
  <c r="BD219" i="98"/>
  <c r="BB220" i="98"/>
  <c r="BC220" i="98"/>
  <c r="BD220" i="98"/>
  <c r="BB221" i="98"/>
  <c r="BC221" i="98"/>
  <c r="BD221" i="98"/>
  <c r="BB222" i="98"/>
  <c r="BC222" i="98"/>
  <c r="BD222" i="98"/>
  <c r="BB223" i="98"/>
  <c r="BC223" i="98"/>
  <c r="BD223" i="98"/>
  <c r="BB224" i="98"/>
  <c r="BC224" i="98"/>
  <c r="BD224" i="98"/>
  <c r="BB225" i="98"/>
  <c r="BC225" i="98"/>
  <c r="BD225" i="98"/>
  <c r="BB226" i="98"/>
  <c r="BC226" i="98"/>
  <c r="BD226" i="98"/>
  <c r="BB227" i="98"/>
  <c r="BC227" i="98"/>
  <c r="BD227" i="98"/>
  <c r="BB228" i="98"/>
  <c r="BC228" i="98"/>
  <c r="BD228" i="98"/>
  <c r="BB229" i="98"/>
  <c r="BC229" i="98"/>
  <c r="BD229" i="98"/>
  <c r="BB230" i="98"/>
  <c r="BC230" i="98"/>
  <c r="BD230" i="98"/>
  <c r="BB231" i="98"/>
  <c r="BC231" i="98"/>
  <c r="BD231" i="98"/>
  <c r="BB232" i="98"/>
  <c r="BC232" i="98"/>
  <c r="BD232" i="98"/>
  <c r="BB233" i="98"/>
  <c r="BC233" i="98"/>
  <c r="BD233" i="98"/>
  <c r="BB234" i="98"/>
  <c r="BC234" i="98"/>
  <c r="BD234" i="98"/>
  <c r="BB235" i="98"/>
  <c r="BC235" i="98"/>
  <c r="BD235" i="98"/>
  <c r="BB236" i="98"/>
  <c r="BC236" i="98"/>
  <c r="BD236" i="98"/>
  <c r="BB237" i="98"/>
  <c r="BC237" i="98"/>
  <c r="BD237" i="98"/>
  <c r="BB238" i="98"/>
  <c r="BC238" i="98"/>
  <c r="BD238" i="98"/>
  <c r="BB239" i="98"/>
  <c r="BC239" i="98"/>
  <c r="BD239" i="98"/>
  <c r="BB240" i="98"/>
  <c r="BC240" i="98"/>
  <c r="BD240" i="98"/>
  <c r="BD172" i="98"/>
  <c r="BC172" i="98"/>
  <c r="BB172" i="98"/>
  <c r="BB9" i="98"/>
  <c r="BC9" i="98"/>
  <c r="BD9" i="98"/>
  <c r="BB10" i="98"/>
  <c r="BC10" i="98"/>
  <c r="BD10" i="98"/>
  <c r="BB11" i="98"/>
  <c r="BC11" i="98"/>
  <c r="BD11" i="98"/>
  <c r="BB12" i="98"/>
  <c r="BC12" i="98"/>
  <c r="BD12" i="98"/>
  <c r="BB13" i="98"/>
  <c r="BC13" i="98"/>
  <c r="BD13" i="98"/>
  <c r="BB14" i="98"/>
  <c r="BC14" i="98"/>
  <c r="BD14" i="98"/>
  <c r="BB15" i="98"/>
  <c r="BC15" i="98"/>
  <c r="BD15" i="98"/>
  <c r="BB16" i="98"/>
  <c r="BC16" i="98"/>
  <c r="BD16" i="98"/>
  <c r="BB17" i="98"/>
  <c r="BC17" i="98"/>
  <c r="BD17" i="98"/>
  <c r="BB18" i="98"/>
  <c r="BC18" i="98"/>
  <c r="BD18" i="98"/>
  <c r="BB19" i="98"/>
  <c r="BC19" i="98"/>
  <c r="BD19" i="98"/>
  <c r="BB20" i="98"/>
  <c r="BC20" i="98"/>
  <c r="BD20" i="98"/>
  <c r="BB21" i="98"/>
  <c r="BC21" i="98"/>
  <c r="BD21" i="98"/>
  <c r="BB22" i="98"/>
  <c r="BC22" i="98"/>
  <c r="BD22" i="98"/>
  <c r="BB23" i="98"/>
  <c r="BC23" i="98"/>
  <c r="BD23" i="98"/>
  <c r="BB24" i="98"/>
  <c r="BC24" i="98"/>
  <c r="BD24" i="98"/>
  <c r="BB25" i="98"/>
  <c r="BC25" i="98"/>
  <c r="BD25" i="98"/>
  <c r="BB26" i="98"/>
  <c r="BC26" i="98"/>
  <c r="BD26" i="98"/>
  <c r="BB27" i="98"/>
  <c r="BC27" i="98"/>
  <c r="BD27" i="98"/>
  <c r="BB28" i="98"/>
  <c r="BC28" i="98"/>
  <c r="BD28" i="98"/>
  <c r="BB29" i="98"/>
  <c r="BC29" i="98"/>
  <c r="BD29" i="98"/>
  <c r="BB30" i="98"/>
  <c r="BC30" i="98"/>
  <c r="BD30" i="98"/>
  <c r="BB31" i="98"/>
  <c r="BC31" i="98"/>
  <c r="BD31" i="98"/>
  <c r="BB32" i="98"/>
  <c r="BC32" i="98"/>
  <c r="BD32" i="98"/>
  <c r="BB33" i="98"/>
  <c r="BC33" i="98"/>
  <c r="BD33" i="98"/>
  <c r="BB34" i="98"/>
  <c r="BC34" i="98"/>
  <c r="BD34" i="98"/>
  <c r="BB35" i="98"/>
  <c r="BC35" i="98"/>
  <c r="BD35" i="98"/>
  <c r="BB36" i="98"/>
  <c r="BC36" i="98"/>
  <c r="BD36" i="98"/>
  <c r="BB37" i="98"/>
  <c r="BC37" i="98"/>
  <c r="BD37" i="98"/>
  <c r="BB38" i="98"/>
  <c r="BC38" i="98"/>
  <c r="BD38" i="98"/>
  <c r="BB39" i="98"/>
  <c r="BC39" i="98"/>
  <c r="BD39" i="98"/>
  <c r="BB40" i="98"/>
  <c r="BC40" i="98"/>
  <c r="BD40" i="98"/>
  <c r="BB41" i="98"/>
  <c r="BC41" i="98"/>
  <c r="BD41" i="98"/>
  <c r="BB42" i="98"/>
  <c r="BC42" i="98"/>
  <c r="BD42" i="98"/>
  <c r="BB43" i="98"/>
  <c r="BC43" i="98"/>
  <c r="BD43" i="98"/>
  <c r="BB44" i="98"/>
  <c r="BC44" i="98"/>
  <c r="BD44" i="98"/>
  <c r="BB45" i="98"/>
  <c r="BC45" i="98"/>
  <c r="BD45" i="98"/>
  <c r="BB46" i="98"/>
  <c r="BC46" i="98"/>
  <c r="BD46" i="98"/>
  <c r="BB47" i="98"/>
  <c r="BC47" i="98"/>
  <c r="BD47" i="98"/>
  <c r="BB48" i="98"/>
  <c r="BC48" i="98"/>
  <c r="BD48" i="98"/>
  <c r="BB49" i="98"/>
  <c r="BC49" i="98"/>
  <c r="BD49" i="98"/>
  <c r="BB50" i="98"/>
  <c r="BC50" i="98"/>
  <c r="BD50" i="98"/>
  <c r="BB51" i="98"/>
  <c r="BC51" i="98"/>
  <c r="BD51" i="98"/>
  <c r="BB52" i="98"/>
  <c r="BC52" i="98"/>
  <c r="BD52" i="98"/>
  <c r="BB53" i="98"/>
  <c r="BC53" i="98"/>
  <c r="BD53" i="98"/>
  <c r="BB54" i="98"/>
  <c r="BC54" i="98"/>
  <c r="BD54" i="98"/>
  <c r="BB55" i="98"/>
  <c r="BC55" i="98"/>
  <c r="BD55" i="98"/>
  <c r="BB56" i="98"/>
  <c r="BC56" i="98"/>
  <c r="BD56" i="98"/>
  <c r="BB57" i="98"/>
  <c r="BC57" i="98"/>
  <c r="BD57" i="98"/>
  <c r="BB58" i="98"/>
  <c r="BC58" i="98"/>
  <c r="BD58" i="98"/>
  <c r="BB59" i="98"/>
  <c r="BC59" i="98"/>
  <c r="BD59" i="98"/>
  <c r="BB60" i="98"/>
  <c r="BC60" i="98"/>
  <c r="BD60" i="98"/>
  <c r="BB61" i="98"/>
  <c r="BC61" i="98"/>
  <c r="BD61" i="98"/>
  <c r="BB62" i="98"/>
  <c r="BC62" i="98"/>
  <c r="BD62" i="98"/>
  <c r="BB63" i="98"/>
  <c r="BC63" i="98"/>
  <c r="BD63" i="98"/>
  <c r="BB64" i="98"/>
  <c r="BC64" i="98"/>
  <c r="BD64" i="98"/>
  <c r="BB65" i="98"/>
  <c r="BC65" i="98"/>
  <c r="BD65" i="98"/>
  <c r="BB66" i="98"/>
  <c r="BC66" i="98"/>
  <c r="BD66" i="98"/>
  <c r="BB67" i="98"/>
  <c r="BC67" i="98"/>
  <c r="BD67" i="98"/>
  <c r="BB68" i="98"/>
  <c r="BC68" i="98"/>
  <c r="BD68" i="98"/>
  <c r="BB69" i="98"/>
  <c r="BC69" i="98"/>
  <c r="BD69" i="98"/>
  <c r="BB70" i="98"/>
  <c r="BC70" i="98"/>
  <c r="BD70" i="98"/>
  <c r="BB71" i="98"/>
  <c r="BC71" i="98"/>
  <c r="BD71" i="98"/>
  <c r="BB72" i="98"/>
  <c r="BC72" i="98"/>
  <c r="BD72" i="98"/>
  <c r="BB73" i="98"/>
  <c r="BC73" i="98"/>
  <c r="BD73" i="98"/>
  <c r="BB74" i="98"/>
  <c r="BC74" i="98"/>
  <c r="BD74" i="98"/>
  <c r="BB75" i="98"/>
  <c r="BC75" i="98"/>
  <c r="BD75" i="98"/>
  <c r="BB76" i="98"/>
  <c r="BC76" i="98"/>
  <c r="BD76" i="98"/>
  <c r="BB77" i="98"/>
  <c r="BC77" i="98"/>
  <c r="BD77" i="98"/>
  <c r="BB78" i="98"/>
  <c r="BC78" i="98"/>
  <c r="BD78" i="98"/>
  <c r="BB79" i="98"/>
  <c r="BC79" i="98"/>
  <c r="BD79" i="98"/>
  <c r="BB80" i="98"/>
  <c r="BC80" i="98"/>
  <c r="BD80" i="98"/>
  <c r="BB81" i="98"/>
  <c r="BC81" i="98"/>
  <c r="BD81" i="98"/>
  <c r="BB82" i="98"/>
  <c r="BC82" i="98"/>
  <c r="BD82" i="98"/>
  <c r="BB83" i="98"/>
  <c r="BC83" i="98"/>
  <c r="BD83" i="98"/>
  <c r="BB84" i="98"/>
  <c r="BC84" i="98"/>
  <c r="BD84" i="98"/>
  <c r="BB85" i="98"/>
  <c r="BC85" i="98"/>
  <c r="BD85" i="98"/>
  <c r="BB86" i="98"/>
  <c r="BC86" i="98"/>
  <c r="BD86" i="98"/>
  <c r="BB87" i="98"/>
  <c r="BC87" i="98"/>
  <c r="BD87" i="98"/>
  <c r="BB88" i="98"/>
  <c r="BC88" i="98"/>
  <c r="BD88" i="98"/>
  <c r="BB89" i="98"/>
  <c r="BC89" i="98"/>
  <c r="BD89" i="98"/>
  <c r="BB90" i="98"/>
  <c r="BC90" i="98"/>
  <c r="BD90" i="98"/>
  <c r="BB91" i="98"/>
  <c r="BC91" i="98"/>
  <c r="BD91" i="98"/>
  <c r="BB92" i="98"/>
  <c r="BC92" i="98"/>
  <c r="BD92" i="98"/>
  <c r="BB93" i="98"/>
  <c r="BC93" i="98"/>
  <c r="BD93" i="98"/>
  <c r="BB94" i="98"/>
  <c r="BC94" i="98"/>
  <c r="BD94" i="98"/>
  <c r="BB95" i="98"/>
  <c r="BC95" i="98"/>
  <c r="BD95" i="98"/>
  <c r="BB96" i="98"/>
  <c r="BC96" i="98"/>
  <c r="BD96" i="98"/>
  <c r="BB97" i="98"/>
  <c r="BC97" i="98"/>
  <c r="BD97" i="98"/>
  <c r="BB98" i="98"/>
  <c r="BC98" i="98"/>
  <c r="BD98" i="98"/>
  <c r="BB99" i="98"/>
  <c r="BC99" i="98"/>
  <c r="BD99" i="98"/>
  <c r="BB100" i="98"/>
  <c r="BC100" i="98"/>
  <c r="BD100" i="98"/>
  <c r="BB101" i="98"/>
  <c r="BC101" i="98"/>
  <c r="BD101" i="98"/>
  <c r="BB102" i="98"/>
  <c r="BC102" i="98"/>
  <c r="BD102" i="98"/>
  <c r="BB103" i="98"/>
  <c r="BC103" i="98"/>
  <c r="BD103" i="98"/>
  <c r="BB104" i="98"/>
  <c r="BC104" i="98"/>
  <c r="BD104" i="98"/>
  <c r="BB105" i="98"/>
  <c r="BC105" i="98"/>
  <c r="BD105" i="98"/>
  <c r="BB106" i="98"/>
  <c r="BC106" i="98"/>
  <c r="BD106" i="98"/>
  <c r="BB107" i="98"/>
  <c r="BC107" i="98"/>
  <c r="BD107" i="98"/>
  <c r="BB108" i="98"/>
  <c r="BC108" i="98"/>
  <c r="BD108" i="98"/>
  <c r="BB109" i="98"/>
  <c r="BC109" i="98"/>
  <c r="BD109" i="98"/>
  <c r="BB110" i="98"/>
  <c r="BC110" i="98"/>
  <c r="BD110" i="98"/>
  <c r="BB111" i="98"/>
  <c r="BC111" i="98"/>
  <c r="BD111" i="98"/>
  <c r="BB112" i="98"/>
  <c r="BC112" i="98"/>
  <c r="BD112" i="98"/>
  <c r="BB113" i="98"/>
  <c r="BC113" i="98"/>
  <c r="BD113" i="98"/>
  <c r="BB114" i="98"/>
  <c r="BC114" i="98"/>
  <c r="BD114" i="98"/>
  <c r="BB115" i="98"/>
  <c r="BC115" i="98"/>
  <c r="BD115" i="98"/>
  <c r="BB116" i="98"/>
  <c r="BC116" i="98"/>
  <c r="BD116" i="98"/>
  <c r="BB117" i="98"/>
  <c r="BC117" i="98"/>
  <c r="BD117" i="98"/>
  <c r="BB118" i="98"/>
  <c r="BC118" i="98"/>
  <c r="BD118" i="98"/>
  <c r="BB119" i="98"/>
  <c r="BC119" i="98"/>
  <c r="BD119" i="98"/>
  <c r="BB120" i="98"/>
  <c r="BC120" i="98"/>
  <c r="BD120" i="98"/>
  <c r="BB121" i="98"/>
  <c r="BC121" i="98"/>
  <c r="BD121" i="98"/>
  <c r="BB122" i="98"/>
  <c r="BC122" i="98"/>
  <c r="BD122" i="98"/>
  <c r="BB123" i="98"/>
  <c r="BC123" i="98"/>
  <c r="BD123" i="98"/>
  <c r="BB124" i="98"/>
  <c r="BC124" i="98"/>
  <c r="BD124" i="98"/>
  <c r="BB125" i="98"/>
  <c r="BC125" i="98"/>
  <c r="BD125" i="98"/>
  <c r="BB126" i="98"/>
  <c r="BC126" i="98"/>
  <c r="BD126" i="98"/>
  <c r="BB127" i="98"/>
  <c r="BC127" i="98"/>
  <c r="BD127" i="98"/>
  <c r="BB128" i="98"/>
  <c r="BC128" i="98"/>
  <c r="BD128" i="98"/>
  <c r="BB129" i="98"/>
  <c r="BC129" i="98"/>
  <c r="BD129" i="98"/>
  <c r="BB130" i="98"/>
  <c r="BC130" i="98"/>
  <c r="BD130" i="98"/>
  <c r="BB131" i="98"/>
  <c r="BC131" i="98"/>
  <c r="BD131" i="98"/>
  <c r="BB132" i="98"/>
  <c r="BC132" i="98"/>
  <c r="BD132" i="98"/>
  <c r="BB133" i="98"/>
  <c r="BC133" i="98"/>
  <c r="BD133" i="98"/>
  <c r="BB134" i="98"/>
  <c r="BC134" i="98"/>
  <c r="BD134" i="98"/>
  <c r="BB135" i="98"/>
  <c r="BC135" i="98"/>
  <c r="BD135" i="98"/>
  <c r="BB136" i="98"/>
  <c r="BC136" i="98"/>
  <c r="BD136" i="98"/>
  <c r="BB137" i="98"/>
  <c r="BC137" i="98"/>
  <c r="BD137" i="98"/>
  <c r="BB138" i="98"/>
  <c r="BC138" i="98"/>
  <c r="BD138" i="98"/>
  <c r="BB139" i="98"/>
  <c r="BC139" i="98"/>
  <c r="BD139" i="98"/>
  <c r="BB140" i="98"/>
  <c r="BC140" i="98"/>
  <c r="BD140" i="98"/>
  <c r="BB141" i="98"/>
  <c r="BC141" i="98"/>
  <c r="BD141" i="98"/>
  <c r="BB142" i="98"/>
  <c r="BC142" i="98"/>
  <c r="BD142" i="98"/>
  <c r="BB143" i="98"/>
  <c r="BC143" i="98"/>
  <c r="BD143" i="98"/>
  <c r="BB144" i="98"/>
  <c r="BC144" i="98"/>
  <c r="BD144" i="98"/>
  <c r="BB145" i="98"/>
  <c r="BC145" i="98"/>
  <c r="BD145" i="98"/>
  <c r="BB146" i="98"/>
  <c r="BC146" i="98"/>
  <c r="BD146" i="98"/>
  <c r="BB147" i="98"/>
  <c r="BC147" i="98"/>
  <c r="BD147" i="98"/>
  <c r="BB148" i="98"/>
  <c r="BC148" i="98"/>
  <c r="BD148" i="98"/>
  <c r="BB149" i="98"/>
  <c r="BC149" i="98"/>
  <c r="BD149" i="98"/>
  <c r="BB150" i="98"/>
  <c r="BC150" i="98"/>
  <c r="BD150" i="98"/>
  <c r="BB151" i="98"/>
  <c r="BC151" i="98"/>
  <c r="BD151" i="98"/>
  <c r="BB152" i="98"/>
  <c r="BC152" i="98"/>
  <c r="BD152" i="98"/>
  <c r="BB153" i="98"/>
  <c r="BC153" i="98"/>
  <c r="BD153" i="98"/>
  <c r="BB154" i="98"/>
  <c r="BC154" i="98"/>
  <c r="BD154" i="98"/>
  <c r="BB155" i="98"/>
  <c r="BC155" i="98"/>
  <c r="BD155" i="98"/>
  <c r="BB156" i="98"/>
  <c r="BC156" i="98"/>
  <c r="BD156" i="98"/>
  <c r="BB157" i="98"/>
  <c r="BC157" i="98"/>
  <c r="BD157" i="98"/>
  <c r="BB158" i="98"/>
  <c r="BC158" i="98"/>
  <c r="BD158" i="98"/>
  <c r="BB159" i="98"/>
  <c r="BC159" i="98"/>
  <c r="BD159" i="98"/>
  <c r="BB160" i="98"/>
  <c r="BC160" i="98"/>
  <c r="BD160" i="98"/>
  <c r="BB161" i="98"/>
  <c r="BC161" i="98"/>
  <c r="BD161" i="98"/>
  <c r="BB162" i="98"/>
  <c r="BC162" i="98"/>
  <c r="BD162" i="98"/>
  <c r="BB163" i="98"/>
  <c r="BC163" i="98"/>
  <c r="BD163" i="98"/>
  <c r="BB164" i="98"/>
  <c r="BC164" i="98"/>
  <c r="BD164" i="98"/>
  <c r="BB165" i="98"/>
  <c r="BC165" i="98"/>
  <c r="BD165" i="98"/>
  <c r="BB166" i="98"/>
  <c r="BC166" i="98"/>
  <c r="BD166" i="98"/>
  <c r="BB167" i="98"/>
  <c r="BC167" i="98"/>
  <c r="BD167" i="98"/>
  <c r="BB168" i="98"/>
  <c r="BC168" i="98"/>
  <c r="BD168" i="98"/>
  <c r="BD8" i="98"/>
  <c r="BC8" i="98"/>
  <c r="BB8" i="98"/>
  <c r="BD169" i="98" l="1"/>
  <c r="BB241" i="98"/>
  <c r="BB169" i="98"/>
  <c r="BC169" i="98"/>
  <c r="BC241" i="98"/>
  <c r="BD241" i="98"/>
  <c r="M180" i="99" l="1"/>
  <c r="H180" i="99"/>
  <c r="G180" i="99"/>
  <c r="M179" i="99"/>
  <c r="H179" i="99"/>
  <c r="G179" i="99"/>
  <c r="M178" i="99"/>
  <c r="H178" i="99"/>
  <c r="G178" i="99"/>
  <c r="M177" i="99"/>
  <c r="H177" i="99"/>
  <c r="G177" i="99"/>
  <c r="M176" i="99"/>
  <c r="H176" i="99"/>
  <c r="G176" i="99"/>
  <c r="M175" i="99"/>
  <c r="H175" i="99"/>
  <c r="G175" i="99"/>
  <c r="M174" i="99"/>
  <c r="H174" i="99"/>
  <c r="G174" i="99"/>
  <c r="M173" i="99"/>
  <c r="H173" i="99"/>
  <c r="G173" i="99"/>
  <c r="M172" i="99"/>
  <c r="H172" i="99"/>
  <c r="G172" i="99"/>
  <c r="M171" i="99"/>
  <c r="H171" i="99"/>
  <c r="G171" i="99"/>
  <c r="M170" i="99"/>
  <c r="I170" i="99"/>
  <c r="G170" i="99"/>
  <c r="M169" i="99"/>
  <c r="H169" i="99"/>
  <c r="G169" i="99"/>
  <c r="M168" i="99"/>
  <c r="H168" i="99"/>
  <c r="G168" i="99"/>
  <c r="M167" i="99"/>
  <c r="H167" i="99"/>
  <c r="G167" i="99"/>
  <c r="M166" i="99"/>
  <c r="H166" i="99"/>
  <c r="G166" i="99"/>
  <c r="M165" i="99"/>
  <c r="H165" i="99"/>
  <c r="G165" i="99"/>
  <c r="M164" i="99"/>
  <c r="H164" i="99"/>
  <c r="G164" i="99"/>
  <c r="M163" i="99"/>
  <c r="H163" i="99"/>
  <c r="G163" i="99"/>
  <c r="M162" i="99"/>
  <c r="I162" i="99"/>
  <c r="G162" i="99"/>
  <c r="M161" i="99"/>
  <c r="H161" i="99"/>
  <c r="G161" i="99"/>
  <c r="M160" i="99"/>
  <c r="H160" i="99"/>
  <c r="G160" i="99"/>
  <c r="M159" i="99"/>
  <c r="H159" i="99"/>
  <c r="G159" i="99"/>
  <c r="M158" i="99"/>
  <c r="I158" i="99"/>
  <c r="G158" i="99"/>
  <c r="M157" i="99"/>
  <c r="H157" i="99"/>
  <c r="G157" i="99"/>
  <c r="M156" i="99"/>
  <c r="I156" i="99"/>
  <c r="G156" i="99"/>
  <c r="M155" i="99"/>
  <c r="H155" i="99"/>
  <c r="G155" i="99"/>
  <c r="M154" i="99"/>
  <c r="H154" i="99"/>
  <c r="G154" i="99"/>
  <c r="M153" i="99"/>
  <c r="I153" i="99"/>
  <c r="G153" i="99"/>
  <c r="M152" i="99"/>
  <c r="H152" i="99"/>
  <c r="G152" i="99"/>
  <c r="M151" i="99"/>
  <c r="H151" i="99"/>
  <c r="G151" i="99"/>
  <c r="M150" i="99"/>
  <c r="H150" i="99"/>
  <c r="G150" i="99"/>
  <c r="M149" i="99"/>
  <c r="H149" i="99"/>
  <c r="G149" i="99"/>
  <c r="M148" i="99"/>
  <c r="I148" i="99"/>
  <c r="G148" i="99"/>
  <c r="M147" i="99"/>
  <c r="H147" i="99"/>
  <c r="G147" i="99"/>
  <c r="M146" i="99"/>
  <c r="H146" i="99"/>
  <c r="G146" i="99"/>
  <c r="M145" i="99"/>
  <c r="H145" i="99"/>
  <c r="G145" i="99"/>
  <c r="M144" i="99"/>
  <c r="I144" i="99"/>
  <c r="G144" i="99"/>
  <c r="M143" i="99"/>
  <c r="I143" i="99"/>
  <c r="G143" i="99"/>
  <c r="M142" i="99"/>
  <c r="H142" i="99"/>
  <c r="G142" i="99"/>
  <c r="M141" i="99"/>
  <c r="H141" i="99"/>
  <c r="G141" i="99"/>
  <c r="M140" i="99"/>
  <c r="H140" i="99"/>
  <c r="G140" i="99"/>
  <c r="M139" i="99"/>
  <c r="H139" i="99"/>
  <c r="G139" i="99"/>
  <c r="M138" i="99"/>
  <c r="H138" i="99"/>
  <c r="G138" i="99"/>
  <c r="M137" i="99"/>
  <c r="H137" i="99"/>
  <c r="G137" i="99"/>
  <c r="M136" i="99"/>
  <c r="H136" i="99"/>
  <c r="G136" i="99"/>
  <c r="M135" i="99"/>
  <c r="I135" i="99"/>
  <c r="G135" i="99"/>
  <c r="M134" i="99"/>
  <c r="H134" i="99"/>
  <c r="G134" i="99"/>
  <c r="M133" i="99"/>
  <c r="H133" i="99"/>
  <c r="G133" i="99"/>
  <c r="M132" i="99"/>
  <c r="H132" i="99"/>
  <c r="G132" i="99"/>
  <c r="M131" i="99"/>
  <c r="H131" i="99"/>
  <c r="G131" i="99"/>
  <c r="M130" i="99"/>
  <c r="H130" i="99"/>
  <c r="G130" i="99"/>
  <c r="M129" i="99"/>
  <c r="H129" i="99"/>
  <c r="G129" i="99"/>
  <c r="M128" i="99"/>
  <c r="H128" i="99"/>
  <c r="G128" i="99"/>
  <c r="M127" i="99"/>
  <c r="I127" i="99"/>
  <c r="G127" i="99"/>
  <c r="M126" i="99"/>
  <c r="H126" i="99"/>
  <c r="G126" i="99"/>
  <c r="M125" i="99"/>
  <c r="H125" i="99"/>
  <c r="G125" i="99"/>
  <c r="M124" i="99"/>
  <c r="H124" i="99"/>
  <c r="G124" i="99"/>
  <c r="M123" i="99"/>
  <c r="H123" i="99"/>
  <c r="G123" i="99"/>
  <c r="M122" i="99"/>
  <c r="H122" i="99"/>
  <c r="G122" i="99"/>
  <c r="M121" i="99"/>
  <c r="I121" i="99"/>
  <c r="G121" i="99"/>
  <c r="M120" i="99"/>
  <c r="H120" i="99"/>
  <c r="G120" i="99"/>
  <c r="M119" i="99"/>
  <c r="H119" i="99"/>
  <c r="G119" i="99"/>
  <c r="M118" i="99"/>
  <c r="H118" i="99"/>
  <c r="G118" i="99"/>
  <c r="M117" i="99"/>
  <c r="H117" i="99"/>
  <c r="G117" i="99"/>
  <c r="M116" i="99"/>
  <c r="H116" i="99"/>
  <c r="G116" i="99"/>
  <c r="M115" i="99"/>
  <c r="H115" i="99"/>
  <c r="G115" i="99"/>
  <c r="M114" i="99"/>
  <c r="I114" i="99"/>
  <c r="G114" i="99"/>
  <c r="M113" i="99"/>
  <c r="H113" i="99"/>
  <c r="G113" i="99"/>
  <c r="M112" i="99"/>
  <c r="H112" i="99"/>
  <c r="G112" i="99"/>
  <c r="M111" i="99"/>
  <c r="H111" i="99"/>
  <c r="G111" i="99"/>
  <c r="M110" i="99"/>
  <c r="H110" i="99"/>
  <c r="G110" i="99"/>
  <c r="M109" i="99"/>
  <c r="H109" i="99"/>
  <c r="G109" i="99"/>
  <c r="M108" i="99"/>
  <c r="H108" i="99"/>
  <c r="G108" i="99"/>
  <c r="M107" i="99"/>
  <c r="H107" i="99"/>
  <c r="G107" i="99"/>
  <c r="M106" i="99"/>
  <c r="H106" i="99"/>
  <c r="G106" i="99"/>
  <c r="M105" i="99"/>
  <c r="I105" i="99"/>
  <c r="H105" i="99"/>
  <c r="G105" i="99"/>
  <c r="M104" i="99"/>
  <c r="H104" i="99"/>
  <c r="G104" i="99"/>
  <c r="M103" i="99"/>
  <c r="I103" i="99"/>
  <c r="G103" i="99"/>
  <c r="M102" i="99"/>
  <c r="I102" i="99"/>
  <c r="G102" i="99"/>
  <c r="M101" i="99"/>
  <c r="H101" i="99"/>
  <c r="G101" i="99"/>
  <c r="M100" i="99"/>
  <c r="H100" i="99"/>
  <c r="G100" i="99"/>
  <c r="M99" i="99"/>
  <c r="H99" i="99"/>
  <c r="G99" i="99"/>
  <c r="M98" i="99"/>
  <c r="H98" i="99"/>
  <c r="G98" i="99"/>
  <c r="M97" i="99"/>
  <c r="H97" i="99"/>
  <c r="G97" i="99"/>
  <c r="M96" i="99"/>
  <c r="H96" i="99"/>
  <c r="G96" i="99"/>
  <c r="M95" i="99"/>
  <c r="J95" i="99"/>
  <c r="G95" i="99"/>
  <c r="M94" i="99"/>
  <c r="H94" i="99"/>
  <c r="G94" i="99"/>
  <c r="M93" i="99"/>
  <c r="H93" i="99"/>
  <c r="G93" i="99"/>
  <c r="M92" i="99"/>
  <c r="H92" i="99"/>
  <c r="G92" i="99"/>
  <c r="M91" i="99"/>
  <c r="H91" i="99"/>
  <c r="G91" i="99"/>
  <c r="M90" i="99"/>
  <c r="I90" i="99"/>
  <c r="G90" i="99"/>
  <c r="M89" i="99"/>
  <c r="H89" i="99"/>
  <c r="G89" i="99"/>
  <c r="M88" i="99"/>
  <c r="H88" i="99"/>
  <c r="G88" i="99"/>
  <c r="M87" i="99"/>
  <c r="H87" i="99"/>
  <c r="G87" i="99"/>
  <c r="M86" i="99"/>
  <c r="H86" i="99"/>
  <c r="G86" i="99"/>
  <c r="M85" i="99"/>
  <c r="H85" i="99"/>
  <c r="G85" i="99"/>
  <c r="M84" i="99"/>
  <c r="H84" i="99"/>
  <c r="G84" i="99"/>
  <c r="M83" i="99"/>
  <c r="H83" i="99"/>
  <c r="G83" i="99"/>
  <c r="M82" i="99"/>
  <c r="H82" i="99"/>
  <c r="G82" i="99"/>
  <c r="M81" i="99"/>
  <c r="H81" i="99"/>
  <c r="G81" i="99"/>
  <c r="M80" i="99"/>
  <c r="I80" i="99"/>
  <c r="G80" i="99"/>
  <c r="M79" i="99"/>
  <c r="H79" i="99"/>
  <c r="G79" i="99"/>
  <c r="M78" i="99"/>
  <c r="H78" i="99"/>
  <c r="G78" i="99"/>
  <c r="M77" i="99"/>
  <c r="I77" i="99"/>
  <c r="G77" i="99"/>
  <c r="M76" i="99"/>
  <c r="H76" i="99"/>
  <c r="G76" i="99"/>
  <c r="M75" i="99"/>
  <c r="I75" i="99"/>
  <c r="G75" i="99"/>
  <c r="M74" i="99"/>
  <c r="H74" i="99"/>
  <c r="G74" i="99"/>
  <c r="M73" i="99"/>
  <c r="H73" i="99"/>
  <c r="G73" i="99"/>
  <c r="M72" i="99"/>
  <c r="H72" i="99"/>
  <c r="G72" i="99"/>
  <c r="M71" i="99"/>
  <c r="H71" i="99"/>
  <c r="G71" i="99"/>
  <c r="M70" i="99"/>
  <c r="H70" i="99"/>
  <c r="G70" i="99"/>
  <c r="M69" i="99"/>
  <c r="H69" i="99"/>
  <c r="G69" i="99"/>
  <c r="M68" i="99"/>
  <c r="H68" i="99"/>
  <c r="G68" i="99"/>
  <c r="M67" i="99"/>
  <c r="H67" i="99"/>
  <c r="G67" i="99"/>
  <c r="M66" i="99"/>
  <c r="I66" i="99"/>
  <c r="G66" i="99"/>
  <c r="M65" i="99"/>
  <c r="I65" i="99"/>
  <c r="G65" i="99"/>
  <c r="M64" i="99"/>
  <c r="H64" i="99"/>
  <c r="G64" i="99"/>
  <c r="M63" i="99"/>
  <c r="H63" i="99"/>
  <c r="G63" i="99"/>
  <c r="M62" i="99"/>
  <c r="H62" i="99"/>
  <c r="G62" i="99"/>
  <c r="M61" i="99"/>
  <c r="I61" i="99"/>
  <c r="G61" i="99"/>
  <c r="M60" i="99"/>
  <c r="I60" i="99"/>
  <c r="G60" i="99"/>
  <c r="M59" i="99"/>
  <c r="I59" i="99"/>
  <c r="G59" i="99"/>
  <c r="M58" i="99"/>
  <c r="J58" i="99"/>
  <c r="I58" i="99"/>
  <c r="G58" i="99"/>
  <c r="M57" i="99"/>
  <c r="H57" i="99"/>
  <c r="G57" i="99"/>
  <c r="M56" i="99"/>
  <c r="J56" i="99"/>
  <c r="H56" i="99"/>
  <c r="G56" i="99"/>
  <c r="M55" i="99"/>
  <c r="H55" i="99"/>
  <c r="G55" i="99"/>
  <c r="M54" i="99"/>
  <c r="J54" i="99"/>
  <c r="G54" i="99"/>
  <c r="M53" i="99"/>
  <c r="J53" i="99"/>
  <c r="G53" i="99"/>
  <c r="M52" i="99"/>
  <c r="H52" i="99"/>
  <c r="G52" i="99"/>
  <c r="M51" i="99"/>
  <c r="H51" i="99"/>
  <c r="G51" i="99"/>
  <c r="M50" i="99"/>
  <c r="H50" i="99"/>
  <c r="G50" i="99"/>
  <c r="M49" i="99"/>
  <c r="H49" i="99"/>
  <c r="G49" i="99"/>
  <c r="M48" i="99"/>
  <c r="H48" i="99"/>
  <c r="G48" i="99"/>
  <c r="M47" i="99"/>
  <c r="H47" i="99"/>
  <c r="G47" i="99"/>
  <c r="M46" i="99"/>
  <c r="H46" i="99"/>
  <c r="G46" i="99"/>
  <c r="M45" i="99"/>
  <c r="H45" i="99"/>
  <c r="G45" i="99"/>
  <c r="M44" i="99"/>
  <c r="H44" i="99"/>
  <c r="G44" i="99"/>
  <c r="M43" i="99"/>
  <c r="H43" i="99"/>
  <c r="G43" i="99"/>
  <c r="M42" i="99"/>
  <c r="H42" i="99"/>
  <c r="G42" i="99"/>
  <c r="M41" i="99"/>
  <c r="H41" i="99"/>
  <c r="G41" i="99"/>
  <c r="M40" i="99"/>
  <c r="J40" i="99"/>
  <c r="G40" i="99"/>
  <c r="M39" i="99"/>
  <c r="J39" i="99"/>
  <c r="G39" i="99"/>
  <c r="M38" i="99"/>
  <c r="H38" i="99"/>
  <c r="G38" i="99"/>
  <c r="M37" i="99"/>
  <c r="H37" i="99"/>
  <c r="G37" i="99"/>
  <c r="M36" i="99"/>
  <c r="I36" i="99"/>
  <c r="G36" i="99"/>
  <c r="M35" i="99"/>
  <c r="H35" i="99"/>
  <c r="G35" i="99"/>
  <c r="M34" i="99"/>
  <c r="H34" i="99"/>
  <c r="G34" i="99"/>
  <c r="M33" i="99"/>
  <c r="I33" i="99"/>
  <c r="G33" i="99"/>
  <c r="M32" i="99"/>
  <c r="H32" i="99"/>
  <c r="G32" i="99"/>
  <c r="M31" i="99"/>
  <c r="J31" i="99"/>
  <c r="H31" i="99"/>
  <c r="G31" i="99"/>
  <c r="M30" i="99"/>
  <c r="H30" i="99"/>
  <c r="G30" i="99"/>
  <c r="M29" i="99"/>
  <c r="H29" i="99"/>
  <c r="G29" i="99"/>
  <c r="M28" i="99"/>
  <c r="H28" i="99"/>
  <c r="G28" i="99"/>
  <c r="M27" i="99"/>
  <c r="H27" i="99"/>
  <c r="G27" i="99"/>
  <c r="M26" i="99"/>
  <c r="H26" i="99"/>
  <c r="G26" i="99"/>
  <c r="M25" i="99"/>
  <c r="J25" i="99"/>
  <c r="G25" i="99"/>
  <c r="M24" i="99"/>
  <c r="H24" i="99"/>
  <c r="G24" i="99"/>
  <c r="M23" i="99"/>
  <c r="G23" i="99"/>
  <c r="M22" i="99"/>
  <c r="H22" i="99"/>
  <c r="G22" i="99"/>
  <c r="M21" i="99"/>
  <c r="H21" i="99"/>
  <c r="G21" i="99"/>
  <c r="M20" i="99"/>
  <c r="G20" i="99"/>
  <c r="M19" i="99"/>
  <c r="H19" i="99"/>
  <c r="G19" i="99"/>
  <c r="M18" i="99"/>
  <c r="H18" i="99"/>
  <c r="G18" i="99"/>
  <c r="M17" i="99"/>
  <c r="H17" i="99"/>
  <c r="G17" i="99"/>
  <c r="M16" i="99"/>
  <c r="H16" i="99"/>
  <c r="G16" i="99"/>
  <c r="M15" i="99"/>
  <c r="H15" i="99"/>
  <c r="G15" i="99"/>
  <c r="M14" i="99"/>
  <c r="H14" i="99"/>
  <c r="G14" i="99"/>
  <c r="M13" i="99"/>
  <c r="H13" i="99"/>
  <c r="G13" i="99"/>
  <c r="M12" i="99"/>
  <c r="H12" i="99"/>
  <c r="G12" i="99"/>
  <c r="M11" i="99"/>
  <c r="H11" i="99"/>
  <c r="G11" i="99"/>
  <c r="M10" i="99"/>
  <c r="H10" i="99"/>
  <c r="G10" i="99"/>
  <c r="M9" i="99"/>
  <c r="H9" i="99"/>
  <c r="G9" i="99"/>
  <c r="M8" i="99"/>
  <c r="H8" i="99"/>
  <c r="G8" i="99"/>
  <c r="M7" i="99"/>
  <c r="H7" i="99"/>
  <c r="G7" i="99"/>
  <c r="G181" i="99" s="1"/>
  <c r="AK250" i="98"/>
  <c r="AK249" i="98"/>
  <c r="AK248" i="98"/>
  <c r="R241" i="98"/>
  <c r="Q241" i="98"/>
  <c r="N241" i="98"/>
  <c r="M241" i="98"/>
  <c r="L241" i="98"/>
  <c r="K241" i="98"/>
  <c r="J241" i="98"/>
  <c r="I241" i="98"/>
  <c r="AR240" i="98"/>
  <c r="AS240" i="98" s="1"/>
  <c r="AU240" i="98" s="1"/>
  <c r="AV240" i="98" s="1"/>
  <c r="AW240" i="98" s="1"/>
  <c r="AL240" i="98"/>
  <c r="AM240" i="98" s="1"/>
  <c r="AO240" i="98" s="1"/>
  <c r="AP240" i="98" s="1"/>
  <c r="AQ240" i="98" s="1"/>
  <c r="AF240" i="98"/>
  <c r="AG240" i="98" s="1"/>
  <c r="AI240" i="98" s="1"/>
  <c r="AJ240" i="98" s="1"/>
  <c r="AK240" i="98" s="1"/>
  <c r="AR239" i="98"/>
  <c r="AS239" i="98" s="1"/>
  <c r="AU239" i="98" s="1"/>
  <c r="AV239" i="98" s="1"/>
  <c r="AW239" i="98" s="1"/>
  <c r="AL239" i="98"/>
  <c r="AM239" i="98" s="1"/>
  <c r="AO239" i="98" s="1"/>
  <c r="AP239" i="98" s="1"/>
  <c r="AQ239" i="98" s="1"/>
  <c r="AF239" i="98"/>
  <c r="AG239" i="98" s="1"/>
  <c r="AI239" i="98" s="1"/>
  <c r="AJ239" i="98" s="1"/>
  <c r="AK239" i="98" s="1"/>
  <c r="AR238" i="98"/>
  <c r="AS238" i="98" s="1"/>
  <c r="AU238" i="98" s="1"/>
  <c r="AV238" i="98" s="1"/>
  <c r="AW238" i="98" s="1"/>
  <c r="AL238" i="98"/>
  <c r="AM238" i="98" s="1"/>
  <c r="AO238" i="98" s="1"/>
  <c r="AP238" i="98" s="1"/>
  <c r="AQ238" i="98" s="1"/>
  <c r="AF238" i="98"/>
  <c r="AG238" i="98" s="1"/>
  <c r="AI238" i="98" s="1"/>
  <c r="AJ238" i="98" s="1"/>
  <c r="AK238" i="98" s="1"/>
  <c r="AR237" i="98"/>
  <c r="AS237" i="98" s="1"/>
  <c r="AU237" i="98" s="1"/>
  <c r="AV237" i="98" s="1"/>
  <c r="AW237" i="98" s="1"/>
  <c r="AL237" i="98"/>
  <c r="AM237" i="98" s="1"/>
  <c r="AO237" i="98" s="1"/>
  <c r="AP237" i="98" s="1"/>
  <c r="AQ237" i="98" s="1"/>
  <c r="AF237" i="98"/>
  <c r="AG237" i="98" s="1"/>
  <c r="AI237" i="98" s="1"/>
  <c r="AJ237" i="98" s="1"/>
  <c r="AK237" i="98" s="1"/>
  <c r="AR236" i="98"/>
  <c r="AS236" i="98" s="1"/>
  <c r="AU236" i="98" s="1"/>
  <c r="AV236" i="98" s="1"/>
  <c r="AW236" i="98" s="1"/>
  <c r="AL236" i="98"/>
  <c r="AM236" i="98" s="1"/>
  <c r="AO236" i="98" s="1"/>
  <c r="AP236" i="98" s="1"/>
  <c r="AQ236" i="98" s="1"/>
  <c r="AF236" i="98"/>
  <c r="AG236" i="98" s="1"/>
  <c r="AI236" i="98" s="1"/>
  <c r="AJ236" i="98" s="1"/>
  <c r="AK236" i="98" s="1"/>
  <c r="AR235" i="98"/>
  <c r="AS235" i="98" s="1"/>
  <c r="AU235" i="98" s="1"/>
  <c r="AV235" i="98" s="1"/>
  <c r="AW235" i="98" s="1"/>
  <c r="AL235" i="98"/>
  <c r="AM235" i="98" s="1"/>
  <c r="AO235" i="98" s="1"/>
  <c r="AP235" i="98" s="1"/>
  <c r="AQ235" i="98" s="1"/>
  <c r="AF235" i="98"/>
  <c r="AG235" i="98" s="1"/>
  <c r="AI235" i="98" s="1"/>
  <c r="AJ235" i="98" s="1"/>
  <c r="AK235" i="98" s="1"/>
  <c r="AR234" i="98"/>
  <c r="AS234" i="98" s="1"/>
  <c r="AU234" i="98" s="1"/>
  <c r="AV234" i="98" s="1"/>
  <c r="AW234" i="98" s="1"/>
  <c r="AL234" i="98"/>
  <c r="AM234" i="98" s="1"/>
  <c r="AO234" i="98" s="1"/>
  <c r="AP234" i="98" s="1"/>
  <c r="AQ234" i="98" s="1"/>
  <c r="AF234" i="98"/>
  <c r="AG234" i="98" s="1"/>
  <c r="AI234" i="98" s="1"/>
  <c r="AJ234" i="98" s="1"/>
  <c r="AK234" i="98" s="1"/>
  <c r="AR233" i="98"/>
  <c r="AS233" i="98" s="1"/>
  <c r="AU233" i="98" s="1"/>
  <c r="AV233" i="98" s="1"/>
  <c r="AW233" i="98" s="1"/>
  <c r="AL233" i="98"/>
  <c r="AM233" i="98" s="1"/>
  <c r="AO233" i="98" s="1"/>
  <c r="AP233" i="98" s="1"/>
  <c r="AQ233" i="98" s="1"/>
  <c r="AF233" i="98"/>
  <c r="AG233" i="98" s="1"/>
  <c r="AI233" i="98" s="1"/>
  <c r="AJ233" i="98" s="1"/>
  <c r="AK233" i="98" s="1"/>
  <c r="AR232" i="98"/>
  <c r="AS232" i="98" s="1"/>
  <c r="AU232" i="98" s="1"/>
  <c r="AV232" i="98" s="1"/>
  <c r="AW232" i="98" s="1"/>
  <c r="AL232" i="98"/>
  <c r="AM232" i="98" s="1"/>
  <c r="AO232" i="98" s="1"/>
  <c r="AP232" i="98" s="1"/>
  <c r="AQ232" i="98" s="1"/>
  <c r="AF232" i="98"/>
  <c r="AG232" i="98" s="1"/>
  <c r="AI232" i="98" s="1"/>
  <c r="AJ232" i="98" s="1"/>
  <c r="AK232" i="98" s="1"/>
  <c r="AR231" i="98"/>
  <c r="AS231" i="98" s="1"/>
  <c r="AU231" i="98" s="1"/>
  <c r="AV231" i="98" s="1"/>
  <c r="AW231" i="98" s="1"/>
  <c r="AL231" i="98"/>
  <c r="AM231" i="98" s="1"/>
  <c r="AO231" i="98" s="1"/>
  <c r="AP231" i="98" s="1"/>
  <c r="AQ231" i="98" s="1"/>
  <c r="AF231" i="98"/>
  <c r="AG231" i="98" s="1"/>
  <c r="AI231" i="98" s="1"/>
  <c r="AJ231" i="98" s="1"/>
  <c r="AK231" i="98" s="1"/>
  <c r="AR230" i="98"/>
  <c r="AS230" i="98" s="1"/>
  <c r="AU230" i="98" s="1"/>
  <c r="AV230" i="98" s="1"/>
  <c r="AW230" i="98" s="1"/>
  <c r="AL230" i="98"/>
  <c r="AM230" i="98" s="1"/>
  <c r="AO230" i="98" s="1"/>
  <c r="AP230" i="98" s="1"/>
  <c r="AQ230" i="98" s="1"/>
  <c r="AF230" i="98"/>
  <c r="AG230" i="98" s="1"/>
  <c r="AI230" i="98" s="1"/>
  <c r="AJ230" i="98" s="1"/>
  <c r="AK230" i="98" s="1"/>
  <c r="AR229" i="98"/>
  <c r="AS229" i="98" s="1"/>
  <c r="AU229" i="98" s="1"/>
  <c r="AV229" i="98" s="1"/>
  <c r="AW229" i="98" s="1"/>
  <c r="AL229" i="98"/>
  <c r="AM229" i="98" s="1"/>
  <c r="AO229" i="98" s="1"/>
  <c r="AP229" i="98" s="1"/>
  <c r="AQ229" i="98" s="1"/>
  <c r="AF229" i="98"/>
  <c r="AG229" i="98" s="1"/>
  <c r="AI229" i="98" s="1"/>
  <c r="AJ229" i="98" s="1"/>
  <c r="AK229" i="98" s="1"/>
  <c r="AR228" i="98"/>
  <c r="AS228" i="98" s="1"/>
  <c r="AU228" i="98" s="1"/>
  <c r="AV228" i="98" s="1"/>
  <c r="AW228" i="98" s="1"/>
  <c r="AL228" i="98"/>
  <c r="AM228" i="98" s="1"/>
  <c r="AO228" i="98" s="1"/>
  <c r="AP228" i="98" s="1"/>
  <c r="AQ228" i="98" s="1"/>
  <c r="AF228" i="98"/>
  <c r="AG228" i="98" s="1"/>
  <c r="AI228" i="98" s="1"/>
  <c r="AJ228" i="98" s="1"/>
  <c r="AK228" i="98" s="1"/>
  <c r="AR227" i="98"/>
  <c r="AS227" i="98" s="1"/>
  <c r="AU227" i="98" s="1"/>
  <c r="AV227" i="98" s="1"/>
  <c r="AW227" i="98" s="1"/>
  <c r="AL227" i="98"/>
  <c r="AM227" i="98" s="1"/>
  <c r="AO227" i="98" s="1"/>
  <c r="AP227" i="98" s="1"/>
  <c r="AQ227" i="98" s="1"/>
  <c r="AF227" i="98"/>
  <c r="AG227" i="98" s="1"/>
  <c r="AI227" i="98" s="1"/>
  <c r="AJ227" i="98" s="1"/>
  <c r="AK227" i="98" s="1"/>
  <c r="AR226" i="98"/>
  <c r="AS226" i="98" s="1"/>
  <c r="AU226" i="98" s="1"/>
  <c r="AV226" i="98" s="1"/>
  <c r="AW226" i="98" s="1"/>
  <c r="AL226" i="98"/>
  <c r="AM226" i="98" s="1"/>
  <c r="AO226" i="98" s="1"/>
  <c r="AP226" i="98" s="1"/>
  <c r="AQ226" i="98" s="1"/>
  <c r="AF226" i="98"/>
  <c r="AG226" i="98" s="1"/>
  <c r="AI226" i="98" s="1"/>
  <c r="AJ226" i="98" s="1"/>
  <c r="AK226" i="98" s="1"/>
  <c r="AR225" i="98"/>
  <c r="AS225" i="98" s="1"/>
  <c r="AU225" i="98" s="1"/>
  <c r="AV225" i="98" s="1"/>
  <c r="AW225" i="98" s="1"/>
  <c r="AL225" i="98"/>
  <c r="AM225" i="98" s="1"/>
  <c r="AO225" i="98" s="1"/>
  <c r="AP225" i="98" s="1"/>
  <c r="AQ225" i="98" s="1"/>
  <c r="AF225" i="98"/>
  <c r="AG225" i="98" s="1"/>
  <c r="AI225" i="98" s="1"/>
  <c r="AJ225" i="98" s="1"/>
  <c r="AK225" i="98" s="1"/>
  <c r="AR224" i="98"/>
  <c r="AS224" i="98" s="1"/>
  <c r="AU224" i="98" s="1"/>
  <c r="AV224" i="98" s="1"/>
  <c r="AW224" i="98" s="1"/>
  <c r="AL224" i="98"/>
  <c r="AM224" i="98" s="1"/>
  <c r="AO224" i="98" s="1"/>
  <c r="AP224" i="98" s="1"/>
  <c r="AQ224" i="98" s="1"/>
  <c r="AF224" i="98"/>
  <c r="AG224" i="98" s="1"/>
  <c r="AI224" i="98" s="1"/>
  <c r="AJ224" i="98" s="1"/>
  <c r="AK224" i="98" s="1"/>
  <c r="AR223" i="98"/>
  <c r="AS223" i="98" s="1"/>
  <c r="AU223" i="98" s="1"/>
  <c r="AV223" i="98" s="1"/>
  <c r="AW223" i="98" s="1"/>
  <c r="AL223" i="98"/>
  <c r="AM223" i="98" s="1"/>
  <c r="AO223" i="98" s="1"/>
  <c r="AP223" i="98" s="1"/>
  <c r="AQ223" i="98" s="1"/>
  <c r="AF223" i="98"/>
  <c r="AG223" i="98" s="1"/>
  <c r="AI223" i="98" s="1"/>
  <c r="AJ223" i="98" s="1"/>
  <c r="AK223" i="98" s="1"/>
  <c r="AR222" i="98"/>
  <c r="AS222" i="98" s="1"/>
  <c r="AU222" i="98" s="1"/>
  <c r="AV222" i="98" s="1"/>
  <c r="AW222" i="98" s="1"/>
  <c r="AL222" i="98"/>
  <c r="AM222" i="98" s="1"/>
  <c r="AO222" i="98" s="1"/>
  <c r="AP222" i="98" s="1"/>
  <c r="AQ222" i="98" s="1"/>
  <c r="AF222" i="98"/>
  <c r="AG222" i="98" s="1"/>
  <c r="AI222" i="98" s="1"/>
  <c r="AJ222" i="98" s="1"/>
  <c r="AK222" i="98" s="1"/>
  <c r="AR221" i="98"/>
  <c r="AS221" i="98" s="1"/>
  <c r="AU221" i="98" s="1"/>
  <c r="AV221" i="98" s="1"/>
  <c r="AW221" i="98" s="1"/>
  <c r="AL221" i="98"/>
  <c r="AM221" i="98" s="1"/>
  <c r="AO221" i="98" s="1"/>
  <c r="AP221" i="98" s="1"/>
  <c r="AQ221" i="98" s="1"/>
  <c r="AF221" i="98"/>
  <c r="AG221" i="98" s="1"/>
  <c r="AI221" i="98" s="1"/>
  <c r="AJ221" i="98" s="1"/>
  <c r="AK221" i="98" s="1"/>
  <c r="AR220" i="98"/>
  <c r="AS220" i="98" s="1"/>
  <c r="AU220" i="98" s="1"/>
  <c r="AV220" i="98" s="1"/>
  <c r="AW220" i="98" s="1"/>
  <c r="AL220" i="98"/>
  <c r="AM220" i="98" s="1"/>
  <c r="AO220" i="98" s="1"/>
  <c r="AP220" i="98" s="1"/>
  <c r="AQ220" i="98" s="1"/>
  <c r="AF220" i="98"/>
  <c r="AG220" i="98" s="1"/>
  <c r="AI220" i="98" s="1"/>
  <c r="AJ220" i="98" s="1"/>
  <c r="AK220" i="98" s="1"/>
  <c r="AR219" i="98"/>
  <c r="AS219" i="98" s="1"/>
  <c r="AU219" i="98" s="1"/>
  <c r="AV219" i="98" s="1"/>
  <c r="AW219" i="98" s="1"/>
  <c r="AL219" i="98"/>
  <c r="AM219" i="98" s="1"/>
  <c r="AO219" i="98" s="1"/>
  <c r="AP219" i="98" s="1"/>
  <c r="AQ219" i="98" s="1"/>
  <c r="AF219" i="98"/>
  <c r="AG219" i="98" s="1"/>
  <c r="AI219" i="98" s="1"/>
  <c r="AJ219" i="98" s="1"/>
  <c r="AK219" i="98" s="1"/>
  <c r="AR218" i="98"/>
  <c r="AS218" i="98" s="1"/>
  <c r="AU218" i="98" s="1"/>
  <c r="AV218" i="98" s="1"/>
  <c r="AW218" i="98" s="1"/>
  <c r="AL218" i="98"/>
  <c r="AM218" i="98" s="1"/>
  <c r="AO218" i="98" s="1"/>
  <c r="AP218" i="98" s="1"/>
  <c r="AQ218" i="98" s="1"/>
  <c r="AF218" i="98"/>
  <c r="AG218" i="98" s="1"/>
  <c r="AI218" i="98" s="1"/>
  <c r="AJ218" i="98" s="1"/>
  <c r="AK218" i="98" s="1"/>
  <c r="AR217" i="98"/>
  <c r="AS217" i="98" s="1"/>
  <c r="AU217" i="98" s="1"/>
  <c r="AV217" i="98" s="1"/>
  <c r="AW217" i="98" s="1"/>
  <c r="AL217" i="98"/>
  <c r="AM217" i="98" s="1"/>
  <c r="AO217" i="98" s="1"/>
  <c r="AP217" i="98" s="1"/>
  <c r="AQ217" i="98" s="1"/>
  <c r="AF217" i="98"/>
  <c r="AG217" i="98" s="1"/>
  <c r="AI217" i="98" s="1"/>
  <c r="AJ217" i="98" s="1"/>
  <c r="AK217" i="98" s="1"/>
  <c r="AR216" i="98"/>
  <c r="AS216" i="98" s="1"/>
  <c r="AU216" i="98" s="1"/>
  <c r="AV216" i="98" s="1"/>
  <c r="AW216" i="98" s="1"/>
  <c r="AL216" i="98"/>
  <c r="AM216" i="98" s="1"/>
  <c r="AO216" i="98" s="1"/>
  <c r="AP216" i="98" s="1"/>
  <c r="AQ216" i="98" s="1"/>
  <c r="AF216" i="98"/>
  <c r="AG216" i="98" s="1"/>
  <c r="AI216" i="98" s="1"/>
  <c r="AJ216" i="98" s="1"/>
  <c r="AK216" i="98" s="1"/>
  <c r="AR215" i="98"/>
  <c r="AS215" i="98" s="1"/>
  <c r="AU215" i="98" s="1"/>
  <c r="AV215" i="98" s="1"/>
  <c r="AW215" i="98" s="1"/>
  <c r="AL215" i="98"/>
  <c r="AM215" i="98" s="1"/>
  <c r="AO215" i="98" s="1"/>
  <c r="AP215" i="98" s="1"/>
  <c r="AQ215" i="98" s="1"/>
  <c r="AF215" i="98"/>
  <c r="AG215" i="98" s="1"/>
  <c r="AI215" i="98" s="1"/>
  <c r="AJ215" i="98" s="1"/>
  <c r="AK215" i="98" s="1"/>
  <c r="AR214" i="98"/>
  <c r="AS214" i="98" s="1"/>
  <c r="AU214" i="98" s="1"/>
  <c r="AV214" i="98" s="1"/>
  <c r="AW214" i="98" s="1"/>
  <c r="AL214" i="98"/>
  <c r="AM214" i="98" s="1"/>
  <c r="AO214" i="98" s="1"/>
  <c r="AP214" i="98" s="1"/>
  <c r="AQ214" i="98" s="1"/>
  <c r="AF214" i="98"/>
  <c r="AG214" i="98" s="1"/>
  <c r="AI214" i="98" s="1"/>
  <c r="AJ214" i="98" s="1"/>
  <c r="AK214" i="98" s="1"/>
  <c r="AR213" i="98"/>
  <c r="AS213" i="98" s="1"/>
  <c r="AU213" i="98" s="1"/>
  <c r="AV213" i="98" s="1"/>
  <c r="AW213" i="98" s="1"/>
  <c r="AL213" i="98"/>
  <c r="AM213" i="98" s="1"/>
  <c r="AO213" i="98" s="1"/>
  <c r="AP213" i="98" s="1"/>
  <c r="AQ213" i="98" s="1"/>
  <c r="AF213" i="98"/>
  <c r="AG213" i="98" s="1"/>
  <c r="AI213" i="98" s="1"/>
  <c r="AJ213" i="98" s="1"/>
  <c r="AK213" i="98" s="1"/>
  <c r="AR212" i="98"/>
  <c r="AS212" i="98" s="1"/>
  <c r="AU212" i="98" s="1"/>
  <c r="AV212" i="98" s="1"/>
  <c r="AW212" i="98" s="1"/>
  <c r="AL212" i="98"/>
  <c r="AM212" i="98" s="1"/>
  <c r="AO212" i="98" s="1"/>
  <c r="AP212" i="98" s="1"/>
  <c r="AQ212" i="98" s="1"/>
  <c r="AF212" i="98"/>
  <c r="AG212" i="98" s="1"/>
  <c r="AI212" i="98" s="1"/>
  <c r="AJ212" i="98" s="1"/>
  <c r="AK212" i="98" s="1"/>
  <c r="AR211" i="98"/>
  <c r="AS211" i="98" s="1"/>
  <c r="AU211" i="98" s="1"/>
  <c r="AV211" i="98" s="1"/>
  <c r="AW211" i="98" s="1"/>
  <c r="AL211" i="98"/>
  <c r="AM211" i="98" s="1"/>
  <c r="AO211" i="98" s="1"/>
  <c r="AP211" i="98" s="1"/>
  <c r="AQ211" i="98" s="1"/>
  <c r="AF211" i="98"/>
  <c r="AG211" i="98" s="1"/>
  <c r="AI211" i="98" s="1"/>
  <c r="AJ211" i="98" s="1"/>
  <c r="AK211" i="98" s="1"/>
  <c r="AR210" i="98"/>
  <c r="AS210" i="98" s="1"/>
  <c r="AU210" i="98" s="1"/>
  <c r="AV210" i="98" s="1"/>
  <c r="AW210" i="98" s="1"/>
  <c r="AL210" i="98"/>
  <c r="AM210" i="98" s="1"/>
  <c r="AO210" i="98" s="1"/>
  <c r="AP210" i="98" s="1"/>
  <c r="AQ210" i="98" s="1"/>
  <c r="AF210" i="98"/>
  <c r="AG210" i="98" s="1"/>
  <c r="AI210" i="98" s="1"/>
  <c r="AJ210" i="98" s="1"/>
  <c r="AK210" i="98" s="1"/>
  <c r="AR209" i="98"/>
  <c r="AS209" i="98" s="1"/>
  <c r="AU209" i="98" s="1"/>
  <c r="AV209" i="98" s="1"/>
  <c r="AW209" i="98" s="1"/>
  <c r="AL209" i="98"/>
  <c r="AM209" i="98" s="1"/>
  <c r="AO209" i="98" s="1"/>
  <c r="AP209" i="98" s="1"/>
  <c r="AQ209" i="98" s="1"/>
  <c r="AF209" i="98"/>
  <c r="AG209" i="98" s="1"/>
  <c r="AI209" i="98" s="1"/>
  <c r="AJ209" i="98" s="1"/>
  <c r="AK209" i="98" s="1"/>
  <c r="AR208" i="98"/>
  <c r="AS208" i="98" s="1"/>
  <c r="AU208" i="98" s="1"/>
  <c r="AV208" i="98" s="1"/>
  <c r="AW208" i="98" s="1"/>
  <c r="AL208" i="98"/>
  <c r="AM208" i="98" s="1"/>
  <c r="AO208" i="98" s="1"/>
  <c r="AP208" i="98" s="1"/>
  <c r="AQ208" i="98" s="1"/>
  <c r="AF208" i="98"/>
  <c r="AG208" i="98" s="1"/>
  <c r="AI208" i="98" s="1"/>
  <c r="AJ208" i="98" s="1"/>
  <c r="AK208" i="98" s="1"/>
  <c r="AR207" i="98"/>
  <c r="AS207" i="98" s="1"/>
  <c r="AU207" i="98" s="1"/>
  <c r="AV207" i="98" s="1"/>
  <c r="AW207" i="98" s="1"/>
  <c r="AL207" i="98"/>
  <c r="AM207" i="98" s="1"/>
  <c r="AO207" i="98" s="1"/>
  <c r="AP207" i="98" s="1"/>
  <c r="AQ207" i="98" s="1"/>
  <c r="AF207" i="98"/>
  <c r="AG207" i="98" s="1"/>
  <c r="AI207" i="98" s="1"/>
  <c r="AJ207" i="98" s="1"/>
  <c r="AK207" i="98" s="1"/>
  <c r="AR206" i="98"/>
  <c r="AS206" i="98" s="1"/>
  <c r="AU206" i="98" s="1"/>
  <c r="AV206" i="98" s="1"/>
  <c r="AW206" i="98" s="1"/>
  <c r="AL206" i="98"/>
  <c r="AM206" i="98" s="1"/>
  <c r="AO206" i="98" s="1"/>
  <c r="AP206" i="98" s="1"/>
  <c r="AQ206" i="98" s="1"/>
  <c r="AF206" i="98"/>
  <c r="AG206" i="98" s="1"/>
  <c r="AI206" i="98" s="1"/>
  <c r="AJ206" i="98" s="1"/>
  <c r="AK206" i="98" s="1"/>
  <c r="AR205" i="98"/>
  <c r="AS205" i="98" s="1"/>
  <c r="AU205" i="98" s="1"/>
  <c r="AV205" i="98" s="1"/>
  <c r="AW205" i="98" s="1"/>
  <c r="AL205" i="98"/>
  <c r="AM205" i="98" s="1"/>
  <c r="AO205" i="98" s="1"/>
  <c r="AP205" i="98" s="1"/>
  <c r="AQ205" i="98" s="1"/>
  <c r="AF205" i="98"/>
  <c r="AG205" i="98" s="1"/>
  <c r="AI205" i="98" s="1"/>
  <c r="AJ205" i="98" s="1"/>
  <c r="AK205" i="98" s="1"/>
  <c r="AR204" i="98"/>
  <c r="AS204" i="98" s="1"/>
  <c r="AU204" i="98" s="1"/>
  <c r="AV204" i="98" s="1"/>
  <c r="AW204" i="98" s="1"/>
  <c r="AL204" i="98"/>
  <c r="AM204" i="98" s="1"/>
  <c r="AO204" i="98" s="1"/>
  <c r="AP204" i="98" s="1"/>
  <c r="AQ204" i="98" s="1"/>
  <c r="AF204" i="98"/>
  <c r="AG204" i="98" s="1"/>
  <c r="AI204" i="98" s="1"/>
  <c r="AJ204" i="98" s="1"/>
  <c r="AK204" i="98" s="1"/>
  <c r="AR203" i="98"/>
  <c r="AS203" i="98" s="1"/>
  <c r="AU203" i="98" s="1"/>
  <c r="AV203" i="98" s="1"/>
  <c r="AW203" i="98" s="1"/>
  <c r="AL203" i="98"/>
  <c r="AM203" i="98" s="1"/>
  <c r="AO203" i="98" s="1"/>
  <c r="AP203" i="98" s="1"/>
  <c r="AQ203" i="98" s="1"/>
  <c r="AF203" i="98"/>
  <c r="AG203" i="98" s="1"/>
  <c r="AI203" i="98" s="1"/>
  <c r="AJ203" i="98" s="1"/>
  <c r="AK203" i="98" s="1"/>
  <c r="AR202" i="98"/>
  <c r="AS202" i="98" s="1"/>
  <c r="AU202" i="98" s="1"/>
  <c r="AV202" i="98" s="1"/>
  <c r="AW202" i="98" s="1"/>
  <c r="AL202" i="98"/>
  <c r="AM202" i="98" s="1"/>
  <c r="AO202" i="98" s="1"/>
  <c r="AP202" i="98" s="1"/>
  <c r="AQ202" i="98" s="1"/>
  <c r="AF202" i="98"/>
  <c r="AG202" i="98" s="1"/>
  <c r="AI202" i="98" s="1"/>
  <c r="AJ202" i="98" s="1"/>
  <c r="AK202" i="98" s="1"/>
  <c r="AR201" i="98"/>
  <c r="AS201" i="98" s="1"/>
  <c r="AU201" i="98" s="1"/>
  <c r="AV201" i="98" s="1"/>
  <c r="AW201" i="98" s="1"/>
  <c r="AL201" i="98"/>
  <c r="AM201" i="98" s="1"/>
  <c r="AO201" i="98" s="1"/>
  <c r="AP201" i="98" s="1"/>
  <c r="AQ201" i="98" s="1"/>
  <c r="AF201" i="98"/>
  <c r="AG201" i="98" s="1"/>
  <c r="AI201" i="98" s="1"/>
  <c r="AJ201" i="98" s="1"/>
  <c r="AK201" i="98" s="1"/>
  <c r="AR200" i="98"/>
  <c r="AS200" i="98" s="1"/>
  <c r="AU200" i="98" s="1"/>
  <c r="AV200" i="98" s="1"/>
  <c r="AW200" i="98" s="1"/>
  <c r="AL200" i="98"/>
  <c r="AM200" i="98" s="1"/>
  <c r="AO200" i="98" s="1"/>
  <c r="AP200" i="98" s="1"/>
  <c r="AQ200" i="98" s="1"/>
  <c r="AF200" i="98"/>
  <c r="AG200" i="98" s="1"/>
  <c r="AI200" i="98" s="1"/>
  <c r="AJ200" i="98" s="1"/>
  <c r="AK200" i="98" s="1"/>
  <c r="AR199" i="98"/>
  <c r="AS199" i="98" s="1"/>
  <c r="AU199" i="98" s="1"/>
  <c r="AV199" i="98" s="1"/>
  <c r="AW199" i="98" s="1"/>
  <c r="AL199" i="98"/>
  <c r="AM199" i="98" s="1"/>
  <c r="AO199" i="98" s="1"/>
  <c r="AP199" i="98" s="1"/>
  <c r="AQ199" i="98" s="1"/>
  <c r="AF199" i="98"/>
  <c r="AG199" i="98" s="1"/>
  <c r="AI199" i="98" s="1"/>
  <c r="AJ199" i="98" s="1"/>
  <c r="AK199" i="98" s="1"/>
  <c r="AR198" i="98"/>
  <c r="AS198" i="98" s="1"/>
  <c r="AU198" i="98" s="1"/>
  <c r="AV198" i="98" s="1"/>
  <c r="AW198" i="98" s="1"/>
  <c r="AL198" i="98"/>
  <c r="AM198" i="98" s="1"/>
  <c r="AO198" i="98" s="1"/>
  <c r="AP198" i="98" s="1"/>
  <c r="AQ198" i="98" s="1"/>
  <c r="AF198" i="98"/>
  <c r="AG198" i="98" s="1"/>
  <c r="AI198" i="98" s="1"/>
  <c r="AJ198" i="98" s="1"/>
  <c r="AK198" i="98" s="1"/>
  <c r="AR197" i="98"/>
  <c r="AS197" i="98" s="1"/>
  <c r="AU197" i="98" s="1"/>
  <c r="AV197" i="98" s="1"/>
  <c r="AW197" i="98" s="1"/>
  <c r="AL197" i="98"/>
  <c r="AM197" i="98" s="1"/>
  <c r="AO197" i="98" s="1"/>
  <c r="AP197" i="98" s="1"/>
  <c r="AQ197" i="98" s="1"/>
  <c r="AF197" i="98"/>
  <c r="AG197" i="98" s="1"/>
  <c r="AI197" i="98" s="1"/>
  <c r="AJ197" i="98" s="1"/>
  <c r="AK197" i="98" s="1"/>
  <c r="AR196" i="98"/>
  <c r="AS196" i="98" s="1"/>
  <c r="AU196" i="98" s="1"/>
  <c r="AV196" i="98" s="1"/>
  <c r="AW196" i="98" s="1"/>
  <c r="AL196" i="98"/>
  <c r="AM196" i="98" s="1"/>
  <c r="AO196" i="98" s="1"/>
  <c r="AP196" i="98" s="1"/>
  <c r="AQ196" i="98" s="1"/>
  <c r="AF196" i="98"/>
  <c r="AG196" i="98" s="1"/>
  <c r="AI196" i="98" s="1"/>
  <c r="AJ196" i="98" s="1"/>
  <c r="AK196" i="98" s="1"/>
  <c r="AR195" i="98"/>
  <c r="AS195" i="98" s="1"/>
  <c r="AU195" i="98" s="1"/>
  <c r="AV195" i="98" s="1"/>
  <c r="AW195" i="98" s="1"/>
  <c r="AL195" i="98"/>
  <c r="AM195" i="98" s="1"/>
  <c r="AO195" i="98" s="1"/>
  <c r="AP195" i="98" s="1"/>
  <c r="AQ195" i="98" s="1"/>
  <c r="AF195" i="98"/>
  <c r="AG195" i="98" s="1"/>
  <c r="AI195" i="98" s="1"/>
  <c r="AJ195" i="98" s="1"/>
  <c r="AK195" i="98" s="1"/>
  <c r="AR194" i="98"/>
  <c r="AS194" i="98" s="1"/>
  <c r="AU194" i="98" s="1"/>
  <c r="AV194" i="98" s="1"/>
  <c r="AW194" i="98" s="1"/>
  <c r="AL194" i="98"/>
  <c r="AM194" i="98" s="1"/>
  <c r="AO194" i="98" s="1"/>
  <c r="AP194" i="98" s="1"/>
  <c r="AQ194" i="98" s="1"/>
  <c r="AF194" i="98"/>
  <c r="AG194" i="98" s="1"/>
  <c r="AI194" i="98" s="1"/>
  <c r="AJ194" i="98" s="1"/>
  <c r="AK194" i="98" s="1"/>
  <c r="AR193" i="98"/>
  <c r="AS193" i="98" s="1"/>
  <c r="AU193" i="98" s="1"/>
  <c r="AV193" i="98" s="1"/>
  <c r="AW193" i="98" s="1"/>
  <c r="AL193" i="98"/>
  <c r="AM193" i="98" s="1"/>
  <c r="AO193" i="98" s="1"/>
  <c r="AP193" i="98" s="1"/>
  <c r="AQ193" i="98" s="1"/>
  <c r="AF193" i="98"/>
  <c r="AG193" i="98" s="1"/>
  <c r="AI193" i="98" s="1"/>
  <c r="AJ193" i="98" s="1"/>
  <c r="AK193" i="98" s="1"/>
  <c r="AR192" i="98"/>
  <c r="AS192" i="98" s="1"/>
  <c r="AU192" i="98" s="1"/>
  <c r="AV192" i="98" s="1"/>
  <c r="AW192" i="98" s="1"/>
  <c r="AL192" i="98"/>
  <c r="AM192" i="98" s="1"/>
  <c r="AO192" i="98" s="1"/>
  <c r="AP192" i="98" s="1"/>
  <c r="AQ192" i="98" s="1"/>
  <c r="AF192" i="98"/>
  <c r="AG192" i="98" s="1"/>
  <c r="AI192" i="98" s="1"/>
  <c r="AJ192" i="98" s="1"/>
  <c r="AK192" i="98" s="1"/>
  <c r="AR191" i="98"/>
  <c r="AS191" i="98" s="1"/>
  <c r="AU191" i="98" s="1"/>
  <c r="AV191" i="98" s="1"/>
  <c r="AW191" i="98" s="1"/>
  <c r="AL191" i="98"/>
  <c r="AM191" i="98" s="1"/>
  <c r="AO191" i="98" s="1"/>
  <c r="AP191" i="98" s="1"/>
  <c r="AQ191" i="98" s="1"/>
  <c r="AF191" i="98"/>
  <c r="AG191" i="98" s="1"/>
  <c r="AI191" i="98" s="1"/>
  <c r="AJ191" i="98" s="1"/>
  <c r="AK191" i="98" s="1"/>
  <c r="AR190" i="98"/>
  <c r="AS190" i="98" s="1"/>
  <c r="AU190" i="98" s="1"/>
  <c r="AV190" i="98" s="1"/>
  <c r="AW190" i="98" s="1"/>
  <c r="AL190" i="98"/>
  <c r="AM190" i="98" s="1"/>
  <c r="AO190" i="98" s="1"/>
  <c r="AP190" i="98" s="1"/>
  <c r="AQ190" i="98" s="1"/>
  <c r="AF190" i="98"/>
  <c r="AG190" i="98" s="1"/>
  <c r="AI190" i="98" s="1"/>
  <c r="AJ190" i="98" s="1"/>
  <c r="AK190" i="98" s="1"/>
  <c r="AR189" i="98"/>
  <c r="AS189" i="98" s="1"/>
  <c r="AU189" i="98" s="1"/>
  <c r="AV189" i="98" s="1"/>
  <c r="AW189" i="98" s="1"/>
  <c r="AL189" i="98"/>
  <c r="AM189" i="98" s="1"/>
  <c r="AO189" i="98" s="1"/>
  <c r="AP189" i="98" s="1"/>
  <c r="AQ189" i="98" s="1"/>
  <c r="AF189" i="98"/>
  <c r="AG189" i="98" s="1"/>
  <c r="AI189" i="98" s="1"/>
  <c r="AJ189" i="98" s="1"/>
  <c r="AK189" i="98" s="1"/>
  <c r="AR188" i="98"/>
  <c r="AS188" i="98" s="1"/>
  <c r="AU188" i="98" s="1"/>
  <c r="AV188" i="98" s="1"/>
  <c r="AW188" i="98" s="1"/>
  <c r="AL188" i="98"/>
  <c r="AM188" i="98" s="1"/>
  <c r="AO188" i="98" s="1"/>
  <c r="AP188" i="98" s="1"/>
  <c r="AQ188" i="98" s="1"/>
  <c r="AF188" i="98"/>
  <c r="AG188" i="98" s="1"/>
  <c r="AI188" i="98" s="1"/>
  <c r="AJ188" i="98" s="1"/>
  <c r="AK188" i="98" s="1"/>
  <c r="AR187" i="98"/>
  <c r="AS187" i="98" s="1"/>
  <c r="AU187" i="98" s="1"/>
  <c r="AV187" i="98" s="1"/>
  <c r="AW187" i="98" s="1"/>
  <c r="AL187" i="98"/>
  <c r="AM187" i="98" s="1"/>
  <c r="AO187" i="98" s="1"/>
  <c r="AP187" i="98" s="1"/>
  <c r="AQ187" i="98" s="1"/>
  <c r="AF187" i="98"/>
  <c r="AG187" i="98" s="1"/>
  <c r="AI187" i="98" s="1"/>
  <c r="AJ187" i="98" s="1"/>
  <c r="AK187" i="98" s="1"/>
  <c r="AR186" i="98"/>
  <c r="AS186" i="98" s="1"/>
  <c r="AU186" i="98" s="1"/>
  <c r="AV186" i="98" s="1"/>
  <c r="AW186" i="98" s="1"/>
  <c r="AL186" i="98"/>
  <c r="AM186" i="98" s="1"/>
  <c r="AO186" i="98" s="1"/>
  <c r="AP186" i="98" s="1"/>
  <c r="AQ186" i="98" s="1"/>
  <c r="AF186" i="98"/>
  <c r="AG186" i="98" s="1"/>
  <c r="AI186" i="98" s="1"/>
  <c r="AJ186" i="98" s="1"/>
  <c r="AK186" i="98" s="1"/>
  <c r="AR185" i="98"/>
  <c r="AS185" i="98" s="1"/>
  <c r="AU185" i="98" s="1"/>
  <c r="AV185" i="98" s="1"/>
  <c r="AW185" i="98" s="1"/>
  <c r="AL185" i="98"/>
  <c r="AM185" i="98" s="1"/>
  <c r="AO185" i="98" s="1"/>
  <c r="AP185" i="98" s="1"/>
  <c r="AQ185" i="98" s="1"/>
  <c r="AF185" i="98"/>
  <c r="AG185" i="98" s="1"/>
  <c r="AI185" i="98" s="1"/>
  <c r="AJ185" i="98" s="1"/>
  <c r="AK185" i="98" s="1"/>
  <c r="AR184" i="98"/>
  <c r="AS184" i="98" s="1"/>
  <c r="AU184" i="98" s="1"/>
  <c r="AV184" i="98" s="1"/>
  <c r="AW184" i="98" s="1"/>
  <c r="AL184" i="98"/>
  <c r="AM184" i="98" s="1"/>
  <c r="AO184" i="98" s="1"/>
  <c r="AP184" i="98" s="1"/>
  <c r="AQ184" i="98" s="1"/>
  <c r="AF184" i="98"/>
  <c r="AG184" i="98" s="1"/>
  <c r="AI184" i="98" s="1"/>
  <c r="AJ184" i="98" s="1"/>
  <c r="AK184" i="98" s="1"/>
  <c r="AR183" i="98"/>
  <c r="AS183" i="98" s="1"/>
  <c r="AU183" i="98" s="1"/>
  <c r="AV183" i="98" s="1"/>
  <c r="AW183" i="98" s="1"/>
  <c r="AL183" i="98"/>
  <c r="AM183" i="98" s="1"/>
  <c r="AO183" i="98" s="1"/>
  <c r="AP183" i="98" s="1"/>
  <c r="AQ183" i="98" s="1"/>
  <c r="AF183" i="98"/>
  <c r="AG183" i="98" s="1"/>
  <c r="AI183" i="98" s="1"/>
  <c r="AJ183" i="98" s="1"/>
  <c r="AK183" i="98" s="1"/>
  <c r="AR182" i="98"/>
  <c r="AS182" i="98" s="1"/>
  <c r="AU182" i="98" s="1"/>
  <c r="AV182" i="98" s="1"/>
  <c r="AW182" i="98" s="1"/>
  <c r="AL182" i="98"/>
  <c r="AM182" i="98" s="1"/>
  <c r="AO182" i="98" s="1"/>
  <c r="AP182" i="98" s="1"/>
  <c r="AQ182" i="98" s="1"/>
  <c r="AF182" i="98"/>
  <c r="AG182" i="98" s="1"/>
  <c r="AI182" i="98" s="1"/>
  <c r="AJ182" i="98" s="1"/>
  <c r="AK182" i="98" s="1"/>
  <c r="AR181" i="98"/>
  <c r="AS181" i="98" s="1"/>
  <c r="AU181" i="98" s="1"/>
  <c r="AV181" i="98" s="1"/>
  <c r="AW181" i="98" s="1"/>
  <c r="AL181" i="98"/>
  <c r="AM181" i="98" s="1"/>
  <c r="AO181" i="98" s="1"/>
  <c r="AP181" i="98" s="1"/>
  <c r="AQ181" i="98" s="1"/>
  <c r="AF181" i="98"/>
  <c r="AG181" i="98" s="1"/>
  <c r="AI181" i="98" s="1"/>
  <c r="AJ181" i="98" s="1"/>
  <c r="AK181" i="98" s="1"/>
  <c r="AR180" i="98"/>
  <c r="AS180" i="98" s="1"/>
  <c r="AU180" i="98" s="1"/>
  <c r="AV180" i="98" s="1"/>
  <c r="AW180" i="98" s="1"/>
  <c r="AL180" i="98"/>
  <c r="AM180" i="98" s="1"/>
  <c r="AO180" i="98" s="1"/>
  <c r="AP180" i="98" s="1"/>
  <c r="AQ180" i="98" s="1"/>
  <c r="AF180" i="98"/>
  <c r="AG180" i="98" s="1"/>
  <c r="AI180" i="98" s="1"/>
  <c r="AJ180" i="98" s="1"/>
  <c r="AK180" i="98" s="1"/>
  <c r="AR179" i="98"/>
  <c r="AS179" i="98" s="1"/>
  <c r="AU179" i="98" s="1"/>
  <c r="AV179" i="98" s="1"/>
  <c r="AW179" i="98" s="1"/>
  <c r="AL179" i="98"/>
  <c r="AM179" i="98" s="1"/>
  <c r="AO179" i="98" s="1"/>
  <c r="AP179" i="98" s="1"/>
  <c r="AQ179" i="98" s="1"/>
  <c r="AF179" i="98"/>
  <c r="AG179" i="98" s="1"/>
  <c r="AI179" i="98" s="1"/>
  <c r="AJ179" i="98" s="1"/>
  <c r="AK179" i="98" s="1"/>
  <c r="AR178" i="98"/>
  <c r="AS178" i="98" s="1"/>
  <c r="AU178" i="98" s="1"/>
  <c r="AV178" i="98" s="1"/>
  <c r="AW178" i="98" s="1"/>
  <c r="AL178" i="98"/>
  <c r="AM178" i="98" s="1"/>
  <c r="AO178" i="98" s="1"/>
  <c r="AP178" i="98" s="1"/>
  <c r="AQ178" i="98" s="1"/>
  <c r="AF178" i="98"/>
  <c r="AG178" i="98" s="1"/>
  <c r="AI178" i="98" s="1"/>
  <c r="AJ178" i="98" s="1"/>
  <c r="AK178" i="98" s="1"/>
  <c r="AR177" i="98"/>
  <c r="AS177" i="98" s="1"/>
  <c r="AU177" i="98" s="1"/>
  <c r="AV177" i="98" s="1"/>
  <c r="AW177" i="98" s="1"/>
  <c r="AL177" i="98"/>
  <c r="AM177" i="98" s="1"/>
  <c r="AO177" i="98" s="1"/>
  <c r="AP177" i="98" s="1"/>
  <c r="AQ177" i="98" s="1"/>
  <c r="AF177" i="98"/>
  <c r="AG177" i="98" s="1"/>
  <c r="AI177" i="98" s="1"/>
  <c r="AJ177" i="98" s="1"/>
  <c r="AK177" i="98" s="1"/>
  <c r="AR176" i="98"/>
  <c r="AS176" i="98" s="1"/>
  <c r="AU176" i="98" s="1"/>
  <c r="AV176" i="98" s="1"/>
  <c r="AW176" i="98" s="1"/>
  <c r="AL176" i="98"/>
  <c r="AM176" i="98" s="1"/>
  <c r="AO176" i="98" s="1"/>
  <c r="AP176" i="98" s="1"/>
  <c r="AQ176" i="98" s="1"/>
  <c r="AF176" i="98"/>
  <c r="AG176" i="98" s="1"/>
  <c r="AI176" i="98" s="1"/>
  <c r="AJ176" i="98" s="1"/>
  <c r="AK176" i="98" s="1"/>
  <c r="AR175" i="98"/>
  <c r="AS175" i="98" s="1"/>
  <c r="AU175" i="98" s="1"/>
  <c r="AV175" i="98" s="1"/>
  <c r="AW175" i="98" s="1"/>
  <c r="AL175" i="98"/>
  <c r="AM175" i="98" s="1"/>
  <c r="AO175" i="98" s="1"/>
  <c r="AP175" i="98" s="1"/>
  <c r="AQ175" i="98" s="1"/>
  <c r="AF175" i="98"/>
  <c r="AG175" i="98" s="1"/>
  <c r="AI175" i="98" s="1"/>
  <c r="AJ175" i="98" s="1"/>
  <c r="AK175" i="98" s="1"/>
  <c r="AR174" i="98"/>
  <c r="AS174" i="98" s="1"/>
  <c r="AU174" i="98" s="1"/>
  <c r="AV174" i="98" s="1"/>
  <c r="AW174" i="98" s="1"/>
  <c r="AL174" i="98"/>
  <c r="AM174" i="98" s="1"/>
  <c r="AO174" i="98" s="1"/>
  <c r="AP174" i="98" s="1"/>
  <c r="AQ174" i="98" s="1"/>
  <c r="AF174" i="98"/>
  <c r="AG174" i="98" s="1"/>
  <c r="AI174" i="98" s="1"/>
  <c r="AJ174" i="98" s="1"/>
  <c r="AK174" i="98" s="1"/>
  <c r="AR173" i="98"/>
  <c r="AS173" i="98" s="1"/>
  <c r="AU173" i="98" s="1"/>
  <c r="AV173" i="98" s="1"/>
  <c r="AW173" i="98" s="1"/>
  <c r="AL173" i="98"/>
  <c r="AM173" i="98" s="1"/>
  <c r="AO173" i="98" s="1"/>
  <c r="AP173" i="98" s="1"/>
  <c r="AQ173" i="98" s="1"/>
  <c r="AF173" i="98"/>
  <c r="AG173" i="98" s="1"/>
  <c r="AI173" i="98" s="1"/>
  <c r="AJ173" i="98" s="1"/>
  <c r="AK173" i="98" s="1"/>
  <c r="AR172" i="98"/>
  <c r="AS172" i="98" s="1"/>
  <c r="AU172" i="98" s="1"/>
  <c r="AV172" i="98" s="1"/>
  <c r="AW172" i="98" s="1"/>
  <c r="AL172" i="98"/>
  <c r="AM172" i="98" s="1"/>
  <c r="AO172" i="98" s="1"/>
  <c r="AP172" i="98" s="1"/>
  <c r="AQ172" i="98" s="1"/>
  <c r="AF172" i="98"/>
  <c r="AG172" i="98" s="1"/>
  <c r="AI172" i="98" s="1"/>
  <c r="AJ172" i="98" s="1"/>
  <c r="AK172" i="98" s="1"/>
  <c r="R169" i="98"/>
  <c r="Q169" i="98"/>
  <c r="N169" i="98"/>
  <c r="M169" i="98"/>
  <c r="L169" i="98"/>
  <c r="K169" i="98"/>
  <c r="J169" i="98"/>
  <c r="I169" i="98"/>
  <c r="AR168" i="98"/>
  <c r="AS168" i="98" s="1"/>
  <c r="AU168" i="98" s="1"/>
  <c r="AV168" i="98" s="1"/>
  <c r="AW168" i="98" s="1"/>
  <c r="AL168" i="98"/>
  <c r="AM168" i="98" s="1"/>
  <c r="AO168" i="98" s="1"/>
  <c r="AP168" i="98" s="1"/>
  <c r="AQ168" i="98" s="1"/>
  <c r="AF168" i="98"/>
  <c r="AG168" i="98" s="1"/>
  <c r="AI168" i="98" s="1"/>
  <c r="AJ168" i="98" s="1"/>
  <c r="AK168" i="98" s="1"/>
  <c r="AR167" i="98"/>
  <c r="AS167" i="98" s="1"/>
  <c r="AU167" i="98" s="1"/>
  <c r="AV167" i="98" s="1"/>
  <c r="AW167" i="98" s="1"/>
  <c r="AL167" i="98"/>
  <c r="AM167" i="98" s="1"/>
  <c r="AO167" i="98" s="1"/>
  <c r="AP167" i="98" s="1"/>
  <c r="AQ167" i="98" s="1"/>
  <c r="AF167" i="98"/>
  <c r="AG167" i="98" s="1"/>
  <c r="AI167" i="98" s="1"/>
  <c r="AJ167" i="98" s="1"/>
  <c r="AK167" i="98" s="1"/>
  <c r="AR166" i="98"/>
  <c r="AS166" i="98" s="1"/>
  <c r="AU166" i="98" s="1"/>
  <c r="AV166" i="98" s="1"/>
  <c r="AW166" i="98" s="1"/>
  <c r="AL166" i="98"/>
  <c r="AM166" i="98" s="1"/>
  <c r="AO166" i="98" s="1"/>
  <c r="AP166" i="98" s="1"/>
  <c r="AQ166" i="98" s="1"/>
  <c r="AF166" i="98"/>
  <c r="AG166" i="98" s="1"/>
  <c r="AI166" i="98" s="1"/>
  <c r="AJ166" i="98" s="1"/>
  <c r="AK166" i="98" s="1"/>
  <c r="AR165" i="98"/>
  <c r="AS165" i="98" s="1"/>
  <c r="AU165" i="98" s="1"/>
  <c r="AV165" i="98" s="1"/>
  <c r="AW165" i="98" s="1"/>
  <c r="AL165" i="98"/>
  <c r="AM165" i="98" s="1"/>
  <c r="AO165" i="98" s="1"/>
  <c r="AP165" i="98" s="1"/>
  <c r="AQ165" i="98" s="1"/>
  <c r="AF165" i="98"/>
  <c r="AG165" i="98" s="1"/>
  <c r="AI165" i="98" s="1"/>
  <c r="AJ165" i="98" s="1"/>
  <c r="AK165" i="98" s="1"/>
  <c r="AR164" i="98"/>
  <c r="AS164" i="98" s="1"/>
  <c r="AU164" i="98" s="1"/>
  <c r="AV164" i="98" s="1"/>
  <c r="AW164" i="98" s="1"/>
  <c r="AL164" i="98"/>
  <c r="AM164" i="98" s="1"/>
  <c r="AO164" i="98" s="1"/>
  <c r="AP164" i="98" s="1"/>
  <c r="AQ164" i="98" s="1"/>
  <c r="AF164" i="98"/>
  <c r="AG164" i="98" s="1"/>
  <c r="AI164" i="98" s="1"/>
  <c r="AJ164" i="98" s="1"/>
  <c r="AK164" i="98" s="1"/>
  <c r="AR163" i="98"/>
  <c r="AS163" i="98" s="1"/>
  <c r="AU163" i="98" s="1"/>
  <c r="AV163" i="98" s="1"/>
  <c r="AW163" i="98" s="1"/>
  <c r="AL163" i="98"/>
  <c r="AM163" i="98" s="1"/>
  <c r="AO163" i="98" s="1"/>
  <c r="AP163" i="98" s="1"/>
  <c r="AQ163" i="98" s="1"/>
  <c r="AF163" i="98"/>
  <c r="AG163" i="98" s="1"/>
  <c r="AI163" i="98" s="1"/>
  <c r="AJ163" i="98" s="1"/>
  <c r="AK163" i="98" s="1"/>
  <c r="AR162" i="98"/>
  <c r="AS162" i="98" s="1"/>
  <c r="AU162" i="98" s="1"/>
  <c r="AV162" i="98" s="1"/>
  <c r="AW162" i="98" s="1"/>
  <c r="AL162" i="98"/>
  <c r="AM162" i="98" s="1"/>
  <c r="AO162" i="98" s="1"/>
  <c r="AP162" i="98" s="1"/>
  <c r="AQ162" i="98" s="1"/>
  <c r="AF162" i="98"/>
  <c r="AG162" i="98" s="1"/>
  <c r="AI162" i="98" s="1"/>
  <c r="AJ162" i="98" s="1"/>
  <c r="AK162" i="98" s="1"/>
  <c r="AR161" i="98"/>
  <c r="AS161" i="98" s="1"/>
  <c r="AU161" i="98" s="1"/>
  <c r="AV161" i="98" s="1"/>
  <c r="AW161" i="98" s="1"/>
  <c r="AL161" i="98"/>
  <c r="AM161" i="98" s="1"/>
  <c r="AO161" i="98" s="1"/>
  <c r="AP161" i="98" s="1"/>
  <c r="AQ161" i="98" s="1"/>
  <c r="AF161" i="98"/>
  <c r="AG161" i="98" s="1"/>
  <c r="AI161" i="98" s="1"/>
  <c r="AJ161" i="98" s="1"/>
  <c r="AK161" i="98" s="1"/>
  <c r="AR160" i="98"/>
  <c r="AS160" i="98" s="1"/>
  <c r="AU160" i="98" s="1"/>
  <c r="AV160" i="98" s="1"/>
  <c r="AW160" i="98" s="1"/>
  <c r="AL160" i="98"/>
  <c r="AM160" i="98" s="1"/>
  <c r="AO160" i="98" s="1"/>
  <c r="AP160" i="98" s="1"/>
  <c r="AQ160" i="98" s="1"/>
  <c r="AF160" i="98"/>
  <c r="AG160" i="98" s="1"/>
  <c r="AI160" i="98" s="1"/>
  <c r="AJ160" i="98" s="1"/>
  <c r="AK160" i="98" s="1"/>
  <c r="AR159" i="98"/>
  <c r="AS159" i="98" s="1"/>
  <c r="AU159" i="98" s="1"/>
  <c r="AV159" i="98" s="1"/>
  <c r="AW159" i="98" s="1"/>
  <c r="AL159" i="98"/>
  <c r="AM159" i="98" s="1"/>
  <c r="AO159" i="98" s="1"/>
  <c r="AP159" i="98" s="1"/>
  <c r="AQ159" i="98" s="1"/>
  <c r="AF159" i="98"/>
  <c r="AG159" i="98" s="1"/>
  <c r="AI159" i="98" s="1"/>
  <c r="AJ159" i="98" s="1"/>
  <c r="AK159" i="98" s="1"/>
  <c r="AR158" i="98"/>
  <c r="AS158" i="98" s="1"/>
  <c r="AU158" i="98" s="1"/>
  <c r="AV158" i="98" s="1"/>
  <c r="AW158" i="98" s="1"/>
  <c r="AL158" i="98"/>
  <c r="AM158" i="98" s="1"/>
  <c r="AO158" i="98" s="1"/>
  <c r="AP158" i="98" s="1"/>
  <c r="AQ158" i="98" s="1"/>
  <c r="AF158" i="98"/>
  <c r="AG158" i="98" s="1"/>
  <c r="AI158" i="98" s="1"/>
  <c r="AJ158" i="98" s="1"/>
  <c r="AK158" i="98" s="1"/>
  <c r="AR157" i="98"/>
  <c r="AS157" i="98" s="1"/>
  <c r="AU157" i="98" s="1"/>
  <c r="AV157" i="98" s="1"/>
  <c r="AW157" i="98" s="1"/>
  <c r="AL157" i="98"/>
  <c r="AM157" i="98" s="1"/>
  <c r="AO157" i="98" s="1"/>
  <c r="AP157" i="98" s="1"/>
  <c r="AQ157" i="98" s="1"/>
  <c r="AF157" i="98"/>
  <c r="AG157" i="98" s="1"/>
  <c r="AI157" i="98" s="1"/>
  <c r="AJ157" i="98" s="1"/>
  <c r="AK157" i="98" s="1"/>
  <c r="AR156" i="98"/>
  <c r="AS156" i="98" s="1"/>
  <c r="AU156" i="98" s="1"/>
  <c r="AV156" i="98" s="1"/>
  <c r="AW156" i="98" s="1"/>
  <c r="AL156" i="98"/>
  <c r="AM156" i="98" s="1"/>
  <c r="AO156" i="98" s="1"/>
  <c r="AP156" i="98" s="1"/>
  <c r="AQ156" i="98" s="1"/>
  <c r="AF156" i="98"/>
  <c r="AG156" i="98" s="1"/>
  <c r="AI156" i="98" s="1"/>
  <c r="AJ156" i="98" s="1"/>
  <c r="AK156" i="98" s="1"/>
  <c r="AR155" i="98"/>
  <c r="AS155" i="98" s="1"/>
  <c r="AU155" i="98" s="1"/>
  <c r="AV155" i="98" s="1"/>
  <c r="AW155" i="98" s="1"/>
  <c r="AL155" i="98"/>
  <c r="AM155" i="98" s="1"/>
  <c r="AO155" i="98" s="1"/>
  <c r="AP155" i="98" s="1"/>
  <c r="AQ155" i="98" s="1"/>
  <c r="AF155" i="98"/>
  <c r="AG155" i="98" s="1"/>
  <c r="AI155" i="98" s="1"/>
  <c r="AJ155" i="98" s="1"/>
  <c r="AK155" i="98" s="1"/>
  <c r="AR154" i="98"/>
  <c r="AS154" i="98" s="1"/>
  <c r="AU154" i="98" s="1"/>
  <c r="AV154" i="98" s="1"/>
  <c r="AW154" i="98" s="1"/>
  <c r="AL154" i="98"/>
  <c r="AM154" i="98" s="1"/>
  <c r="AO154" i="98" s="1"/>
  <c r="AP154" i="98" s="1"/>
  <c r="AQ154" i="98" s="1"/>
  <c r="AF154" i="98"/>
  <c r="AG154" i="98" s="1"/>
  <c r="AI154" i="98" s="1"/>
  <c r="AJ154" i="98" s="1"/>
  <c r="AK154" i="98" s="1"/>
  <c r="AR153" i="98"/>
  <c r="AS153" i="98" s="1"/>
  <c r="AU153" i="98" s="1"/>
  <c r="AV153" i="98" s="1"/>
  <c r="AW153" i="98" s="1"/>
  <c r="AL153" i="98"/>
  <c r="AM153" i="98" s="1"/>
  <c r="AO153" i="98" s="1"/>
  <c r="AP153" i="98" s="1"/>
  <c r="AQ153" i="98" s="1"/>
  <c r="AF153" i="98"/>
  <c r="AG153" i="98" s="1"/>
  <c r="AI153" i="98" s="1"/>
  <c r="AJ153" i="98" s="1"/>
  <c r="AK153" i="98" s="1"/>
  <c r="AR152" i="98"/>
  <c r="AS152" i="98" s="1"/>
  <c r="AU152" i="98" s="1"/>
  <c r="AV152" i="98" s="1"/>
  <c r="AW152" i="98" s="1"/>
  <c r="AL152" i="98"/>
  <c r="AM152" i="98" s="1"/>
  <c r="AO152" i="98" s="1"/>
  <c r="AP152" i="98" s="1"/>
  <c r="AQ152" i="98" s="1"/>
  <c r="AF152" i="98"/>
  <c r="AG152" i="98" s="1"/>
  <c r="AI152" i="98" s="1"/>
  <c r="AJ152" i="98" s="1"/>
  <c r="AK152" i="98" s="1"/>
  <c r="AR151" i="98"/>
  <c r="AS151" i="98" s="1"/>
  <c r="AU151" i="98" s="1"/>
  <c r="AV151" i="98" s="1"/>
  <c r="AW151" i="98" s="1"/>
  <c r="AL151" i="98"/>
  <c r="AM151" i="98" s="1"/>
  <c r="AO151" i="98" s="1"/>
  <c r="AP151" i="98" s="1"/>
  <c r="AQ151" i="98" s="1"/>
  <c r="AF151" i="98"/>
  <c r="AG151" i="98" s="1"/>
  <c r="AI151" i="98" s="1"/>
  <c r="AJ151" i="98" s="1"/>
  <c r="AK151" i="98" s="1"/>
  <c r="AR150" i="98"/>
  <c r="AS150" i="98" s="1"/>
  <c r="AU150" i="98" s="1"/>
  <c r="AV150" i="98" s="1"/>
  <c r="AW150" i="98" s="1"/>
  <c r="AL150" i="98"/>
  <c r="AM150" i="98" s="1"/>
  <c r="AO150" i="98" s="1"/>
  <c r="AP150" i="98" s="1"/>
  <c r="AQ150" i="98" s="1"/>
  <c r="AF150" i="98"/>
  <c r="AG150" i="98" s="1"/>
  <c r="AI150" i="98" s="1"/>
  <c r="AJ150" i="98" s="1"/>
  <c r="AK150" i="98" s="1"/>
  <c r="AR149" i="98"/>
  <c r="AS149" i="98" s="1"/>
  <c r="AU149" i="98" s="1"/>
  <c r="AV149" i="98" s="1"/>
  <c r="AW149" i="98" s="1"/>
  <c r="AL149" i="98"/>
  <c r="AM149" i="98" s="1"/>
  <c r="AO149" i="98" s="1"/>
  <c r="AP149" i="98" s="1"/>
  <c r="AQ149" i="98" s="1"/>
  <c r="AF149" i="98"/>
  <c r="AG149" i="98" s="1"/>
  <c r="AI149" i="98" s="1"/>
  <c r="AJ149" i="98" s="1"/>
  <c r="AK149" i="98" s="1"/>
  <c r="AR148" i="98"/>
  <c r="AS148" i="98" s="1"/>
  <c r="AU148" i="98" s="1"/>
  <c r="AV148" i="98" s="1"/>
  <c r="AW148" i="98" s="1"/>
  <c r="AL148" i="98"/>
  <c r="AM148" i="98" s="1"/>
  <c r="AO148" i="98" s="1"/>
  <c r="AP148" i="98" s="1"/>
  <c r="AQ148" i="98" s="1"/>
  <c r="AF148" i="98"/>
  <c r="AG148" i="98" s="1"/>
  <c r="AI148" i="98" s="1"/>
  <c r="AJ148" i="98" s="1"/>
  <c r="AK148" i="98" s="1"/>
  <c r="AR147" i="98"/>
  <c r="AS147" i="98" s="1"/>
  <c r="AU147" i="98" s="1"/>
  <c r="AV147" i="98" s="1"/>
  <c r="AW147" i="98" s="1"/>
  <c r="AL147" i="98"/>
  <c r="AM147" i="98" s="1"/>
  <c r="AO147" i="98" s="1"/>
  <c r="AP147" i="98" s="1"/>
  <c r="AQ147" i="98" s="1"/>
  <c r="AF147" i="98"/>
  <c r="AG147" i="98" s="1"/>
  <c r="AI147" i="98" s="1"/>
  <c r="AJ147" i="98" s="1"/>
  <c r="AK147" i="98" s="1"/>
  <c r="AR146" i="98"/>
  <c r="AS146" i="98" s="1"/>
  <c r="AU146" i="98" s="1"/>
  <c r="AV146" i="98" s="1"/>
  <c r="AW146" i="98" s="1"/>
  <c r="AL146" i="98"/>
  <c r="AM146" i="98" s="1"/>
  <c r="AO146" i="98" s="1"/>
  <c r="AP146" i="98" s="1"/>
  <c r="AQ146" i="98" s="1"/>
  <c r="AF146" i="98"/>
  <c r="AG146" i="98" s="1"/>
  <c r="AI146" i="98" s="1"/>
  <c r="AJ146" i="98" s="1"/>
  <c r="AK146" i="98" s="1"/>
  <c r="AR145" i="98"/>
  <c r="AS145" i="98" s="1"/>
  <c r="AU145" i="98" s="1"/>
  <c r="AV145" i="98" s="1"/>
  <c r="AW145" i="98" s="1"/>
  <c r="AL145" i="98"/>
  <c r="AM145" i="98" s="1"/>
  <c r="AO145" i="98" s="1"/>
  <c r="AP145" i="98" s="1"/>
  <c r="AQ145" i="98" s="1"/>
  <c r="AF145" i="98"/>
  <c r="AG145" i="98" s="1"/>
  <c r="AI145" i="98" s="1"/>
  <c r="AJ145" i="98" s="1"/>
  <c r="AK145" i="98" s="1"/>
  <c r="AR144" i="98"/>
  <c r="AS144" i="98" s="1"/>
  <c r="AU144" i="98" s="1"/>
  <c r="AV144" i="98" s="1"/>
  <c r="AW144" i="98" s="1"/>
  <c r="AL144" i="98"/>
  <c r="AM144" i="98" s="1"/>
  <c r="AO144" i="98" s="1"/>
  <c r="AP144" i="98" s="1"/>
  <c r="AQ144" i="98" s="1"/>
  <c r="AF144" i="98"/>
  <c r="AG144" i="98" s="1"/>
  <c r="AI144" i="98" s="1"/>
  <c r="AJ144" i="98" s="1"/>
  <c r="AK144" i="98" s="1"/>
  <c r="AR143" i="98"/>
  <c r="AS143" i="98" s="1"/>
  <c r="AU143" i="98" s="1"/>
  <c r="AV143" i="98" s="1"/>
  <c r="AW143" i="98" s="1"/>
  <c r="AL143" i="98"/>
  <c r="AM143" i="98" s="1"/>
  <c r="AO143" i="98" s="1"/>
  <c r="AP143" i="98" s="1"/>
  <c r="AQ143" i="98" s="1"/>
  <c r="AF143" i="98"/>
  <c r="AG143" i="98" s="1"/>
  <c r="AI143" i="98" s="1"/>
  <c r="AJ143" i="98" s="1"/>
  <c r="AK143" i="98" s="1"/>
  <c r="AR142" i="98"/>
  <c r="AS142" i="98" s="1"/>
  <c r="AU142" i="98" s="1"/>
  <c r="AV142" i="98" s="1"/>
  <c r="AW142" i="98" s="1"/>
  <c r="AL142" i="98"/>
  <c r="AM142" i="98" s="1"/>
  <c r="AO142" i="98" s="1"/>
  <c r="AP142" i="98" s="1"/>
  <c r="AQ142" i="98" s="1"/>
  <c r="AF142" i="98"/>
  <c r="AG142" i="98" s="1"/>
  <c r="AI142" i="98" s="1"/>
  <c r="AJ142" i="98" s="1"/>
  <c r="AK142" i="98" s="1"/>
  <c r="AR141" i="98"/>
  <c r="AS141" i="98" s="1"/>
  <c r="AU141" i="98" s="1"/>
  <c r="AV141" i="98" s="1"/>
  <c r="AW141" i="98" s="1"/>
  <c r="AL141" i="98"/>
  <c r="AM141" i="98" s="1"/>
  <c r="AO141" i="98" s="1"/>
  <c r="AP141" i="98" s="1"/>
  <c r="AQ141" i="98" s="1"/>
  <c r="AF141" i="98"/>
  <c r="AG141" i="98" s="1"/>
  <c r="AI141" i="98" s="1"/>
  <c r="AJ141" i="98" s="1"/>
  <c r="AK141" i="98" s="1"/>
  <c r="AR140" i="98"/>
  <c r="AS140" i="98" s="1"/>
  <c r="AU140" i="98" s="1"/>
  <c r="AV140" i="98" s="1"/>
  <c r="AW140" i="98" s="1"/>
  <c r="AL140" i="98"/>
  <c r="AM140" i="98" s="1"/>
  <c r="AO140" i="98" s="1"/>
  <c r="AP140" i="98" s="1"/>
  <c r="AQ140" i="98" s="1"/>
  <c r="AF140" i="98"/>
  <c r="AG140" i="98" s="1"/>
  <c r="AI140" i="98" s="1"/>
  <c r="AJ140" i="98" s="1"/>
  <c r="AK140" i="98" s="1"/>
  <c r="AR139" i="98"/>
  <c r="AS139" i="98" s="1"/>
  <c r="AU139" i="98" s="1"/>
  <c r="AV139" i="98" s="1"/>
  <c r="AW139" i="98" s="1"/>
  <c r="AL139" i="98"/>
  <c r="AM139" i="98" s="1"/>
  <c r="AO139" i="98" s="1"/>
  <c r="AP139" i="98" s="1"/>
  <c r="AQ139" i="98" s="1"/>
  <c r="AF139" i="98"/>
  <c r="AG139" i="98" s="1"/>
  <c r="AI139" i="98" s="1"/>
  <c r="AJ139" i="98" s="1"/>
  <c r="AK139" i="98" s="1"/>
  <c r="AR138" i="98"/>
  <c r="AS138" i="98" s="1"/>
  <c r="AU138" i="98" s="1"/>
  <c r="AV138" i="98" s="1"/>
  <c r="AW138" i="98" s="1"/>
  <c r="AL138" i="98"/>
  <c r="AM138" i="98" s="1"/>
  <c r="AO138" i="98" s="1"/>
  <c r="AP138" i="98" s="1"/>
  <c r="AQ138" i="98" s="1"/>
  <c r="AF138" i="98"/>
  <c r="AG138" i="98" s="1"/>
  <c r="AI138" i="98" s="1"/>
  <c r="AJ138" i="98" s="1"/>
  <c r="AK138" i="98" s="1"/>
  <c r="AR137" i="98"/>
  <c r="AS137" i="98" s="1"/>
  <c r="AU137" i="98" s="1"/>
  <c r="AV137" i="98" s="1"/>
  <c r="AW137" i="98" s="1"/>
  <c r="AL137" i="98"/>
  <c r="AM137" i="98" s="1"/>
  <c r="AO137" i="98" s="1"/>
  <c r="AP137" i="98" s="1"/>
  <c r="AQ137" i="98" s="1"/>
  <c r="AF137" i="98"/>
  <c r="AG137" i="98" s="1"/>
  <c r="AI137" i="98" s="1"/>
  <c r="AJ137" i="98" s="1"/>
  <c r="AK137" i="98" s="1"/>
  <c r="AR136" i="98"/>
  <c r="AS136" i="98" s="1"/>
  <c r="AU136" i="98" s="1"/>
  <c r="AV136" i="98" s="1"/>
  <c r="AW136" i="98" s="1"/>
  <c r="AL136" i="98"/>
  <c r="AM136" i="98" s="1"/>
  <c r="AO136" i="98" s="1"/>
  <c r="AP136" i="98" s="1"/>
  <c r="AQ136" i="98" s="1"/>
  <c r="AF136" i="98"/>
  <c r="AG136" i="98" s="1"/>
  <c r="AI136" i="98" s="1"/>
  <c r="AJ136" i="98" s="1"/>
  <c r="AK136" i="98" s="1"/>
  <c r="AR135" i="98"/>
  <c r="AS135" i="98" s="1"/>
  <c r="AU135" i="98" s="1"/>
  <c r="AV135" i="98" s="1"/>
  <c r="AW135" i="98" s="1"/>
  <c r="AL135" i="98"/>
  <c r="AM135" i="98" s="1"/>
  <c r="AO135" i="98" s="1"/>
  <c r="AP135" i="98" s="1"/>
  <c r="AQ135" i="98" s="1"/>
  <c r="AF135" i="98"/>
  <c r="AG135" i="98" s="1"/>
  <c r="AI135" i="98" s="1"/>
  <c r="AJ135" i="98" s="1"/>
  <c r="AK135" i="98" s="1"/>
  <c r="AR134" i="98"/>
  <c r="AS134" i="98" s="1"/>
  <c r="AU134" i="98" s="1"/>
  <c r="AV134" i="98" s="1"/>
  <c r="AW134" i="98" s="1"/>
  <c r="AL134" i="98"/>
  <c r="AM134" i="98" s="1"/>
  <c r="AO134" i="98" s="1"/>
  <c r="AP134" i="98" s="1"/>
  <c r="AQ134" i="98" s="1"/>
  <c r="AF134" i="98"/>
  <c r="AG134" i="98" s="1"/>
  <c r="AI134" i="98" s="1"/>
  <c r="AJ134" i="98" s="1"/>
  <c r="AK134" i="98" s="1"/>
  <c r="AR133" i="98"/>
  <c r="AS133" i="98" s="1"/>
  <c r="AU133" i="98" s="1"/>
  <c r="AV133" i="98" s="1"/>
  <c r="AW133" i="98" s="1"/>
  <c r="AL133" i="98"/>
  <c r="AM133" i="98" s="1"/>
  <c r="AO133" i="98" s="1"/>
  <c r="AP133" i="98" s="1"/>
  <c r="AQ133" i="98" s="1"/>
  <c r="AF133" i="98"/>
  <c r="AG133" i="98" s="1"/>
  <c r="AI133" i="98" s="1"/>
  <c r="AJ133" i="98" s="1"/>
  <c r="AK133" i="98" s="1"/>
  <c r="AR132" i="98"/>
  <c r="AS132" i="98" s="1"/>
  <c r="AU132" i="98" s="1"/>
  <c r="AV132" i="98" s="1"/>
  <c r="AW132" i="98" s="1"/>
  <c r="AL132" i="98"/>
  <c r="AM132" i="98" s="1"/>
  <c r="AO132" i="98" s="1"/>
  <c r="AP132" i="98" s="1"/>
  <c r="AQ132" i="98" s="1"/>
  <c r="AF132" i="98"/>
  <c r="AG132" i="98" s="1"/>
  <c r="AI132" i="98" s="1"/>
  <c r="AJ132" i="98" s="1"/>
  <c r="AK132" i="98" s="1"/>
  <c r="AR131" i="98"/>
  <c r="AS131" i="98" s="1"/>
  <c r="AU131" i="98" s="1"/>
  <c r="AV131" i="98" s="1"/>
  <c r="AW131" i="98" s="1"/>
  <c r="AL131" i="98"/>
  <c r="AM131" i="98" s="1"/>
  <c r="AO131" i="98" s="1"/>
  <c r="AP131" i="98" s="1"/>
  <c r="AQ131" i="98" s="1"/>
  <c r="AF131" i="98"/>
  <c r="AG131" i="98" s="1"/>
  <c r="AI131" i="98" s="1"/>
  <c r="AJ131" i="98" s="1"/>
  <c r="AK131" i="98" s="1"/>
  <c r="AR130" i="98"/>
  <c r="AS130" i="98" s="1"/>
  <c r="AU130" i="98" s="1"/>
  <c r="AV130" i="98" s="1"/>
  <c r="AW130" i="98" s="1"/>
  <c r="AL130" i="98"/>
  <c r="AM130" i="98" s="1"/>
  <c r="AO130" i="98" s="1"/>
  <c r="AP130" i="98" s="1"/>
  <c r="AQ130" i="98" s="1"/>
  <c r="AF130" i="98"/>
  <c r="AG130" i="98" s="1"/>
  <c r="AI130" i="98" s="1"/>
  <c r="AJ130" i="98" s="1"/>
  <c r="AK130" i="98" s="1"/>
  <c r="AR129" i="98"/>
  <c r="AS129" i="98" s="1"/>
  <c r="AU129" i="98" s="1"/>
  <c r="AV129" i="98" s="1"/>
  <c r="AW129" i="98" s="1"/>
  <c r="AL129" i="98"/>
  <c r="AM129" i="98" s="1"/>
  <c r="AO129" i="98" s="1"/>
  <c r="AP129" i="98" s="1"/>
  <c r="AQ129" i="98" s="1"/>
  <c r="AF129" i="98"/>
  <c r="AG129" i="98" s="1"/>
  <c r="AI129" i="98" s="1"/>
  <c r="AJ129" i="98" s="1"/>
  <c r="AK129" i="98" s="1"/>
  <c r="AR128" i="98"/>
  <c r="AS128" i="98" s="1"/>
  <c r="AU128" i="98" s="1"/>
  <c r="AV128" i="98" s="1"/>
  <c r="AW128" i="98" s="1"/>
  <c r="AL128" i="98"/>
  <c r="AM128" i="98" s="1"/>
  <c r="AO128" i="98" s="1"/>
  <c r="AP128" i="98" s="1"/>
  <c r="AQ128" i="98" s="1"/>
  <c r="AF128" i="98"/>
  <c r="AG128" i="98" s="1"/>
  <c r="AI128" i="98" s="1"/>
  <c r="AJ128" i="98" s="1"/>
  <c r="AK128" i="98" s="1"/>
  <c r="AR127" i="98"/>
  <c r="AS127" i="98" s="1"/>
  <c r="AU127" i="98" s="1"/>
  <c r="AV127" i="98" s="1"/>
  <c r="AW127" i="98" s="1"/>
  <c r="AL127" i="98"/>
  <c r="AM127" i="98" s="1"/>
  <c r="AO127" i="98" s="1"/>
  <c r="AP127" i="98" s="1"/>
  <c r="AQ127" i="98" s="1"/>
  <c r="AF127" i="98"/>
  <c r="AG127" i="98" s="1"/>
  <c r="AI127" i="98" s="1"/>
  <c r="AJ127" i="98" s="1"/>
  <c r="AK127" i="98" s="1"/>
  <c r="AR126" i="98"/>
  <c r="AS126" i="98" s="1"/>
  <c r="AU126" i="98" s="1"/>
  <c r="AV126" i="98" s="1"/>
  <c r="AW126" i="98" s="1"/>
  <c r="AL126" i="98"/>
  <c r="AM126" i="98" s="1"/>
  <c r="AO126" i="98" s="1"/>
  <c r="AP126" i="98" s="1"/>
  <c r="AQ126" i="98" s="1"/>
  <c r="AF126" i="98"/>
  <c r="AG126" i="98" s="1"/>
  <c r="AI126" i="98" s="1"/>
  <c r="AJ126" i="98" s="1"/>
  <c r="AK126" i="98" s="1"/>
  <c r="AR125" i="98"/>
  <c r="AS125" i="98" s="1"/>
  <c r="AU125" i="98" s="1"/>
  <c r="AV125" i="98" s="1"/>
  <c r="AW125" i="98" s="1"/>
  <c r="AL125" i="98"/>
  <c r="AM125" i="98" s="1"/>
  <c r="AO125" i="98" s="1"/>
  <c r="AP125" i="98" s="1"/>
  <c r="AQ125" i="98" s="1"/>
  <c r="AF125" i="98"/>
  <c r="AG125" i="98" s="1"/>
  <c r="AI125" i="98" s="1"/>
  <c r="AJ125" i="98" s="1"/>
  <c r="AK125" i="98" s="1"/>
  <c r="AR124" i="98"/>
  <c r="AS124" i="98" s="1"/>
  <c r="AU124" i="98" s="1"/>
  <c r="AV124" i="98" s="1"/>
  <c r="AW124" i="98" s="1"/>
  <c r="AL124" i="98"/>
  <c r="AM124" i="98" s="1"/>
  <c r="AO124" i="98" s="1"/>
  <c r="AP124" i="98" s="1"/>
  <c r="AQ124" i="98" s="1"/>
  <c r="AF124" i="98"/>
  <c r="AG124" i="98" s="1"/>
  <c r="AI124" i="98" s="1"/>
  <c r="AJ124" i="98" s="1"/>
  <c r="AK124" i="98" s="1"/>
  <c r="AR123" i="98"/>
  <c r="AS123" i="98" s="1"/>
  <c r="AU123" i="98" s="1"/>
  <c r="AV123" i="98" s="1"/>
  <c r="AW123" i="98" s="1"/>
  <c r="AL123" i="98"/>
  <c r="AM123" i="98" s="1"/>
  <c r="AO123" i="98" s="1"/>
  <c r="AP123" i="98" s="1"/>
  <c r="AQ123" i="98" s="1"/>
  <c r="AF123" i="98"/>
  <c r="AG123" i="98" s="1"/>
  <c r="AI123" i="98" s="1"/>
  <c r="AJ123" i="98" s="1"/>
  <c r="AK123" i="98" s="1"/>
  <c r="AR122" i="98"/>
  <c r="AS122" i="98" s="1"/>
  <c r="AU122" i="98" s="1"/>
  <c r="AV122" i="98" s="1"/>
  <c r="AW122" i="98" s="1"/>
  <c r="AL122" i="98"/>
  <c r="AM122" i="98" s="1"/>
  <c r="AO122" i="98" s="1"/>
  <c r="AP122" i="98" s="1"/>
  <c r="AQ122" i="98" s="1"/>
  <c r="AF122" i="98"/>
  <c r="AG122" i="98" s="1"/>
  <c r="AI122" i="98" s="1"/>
  <c r="AJ122" i="98" s="1"/>
  <c r="AK122" i="98" s="1"/>
  <c r="AR121" i="98"/>
  <c r="AS121" i="98" s="1"/>
  <c r="AU121" i="98" s="1"/>
  <c r="AV121" i="98" s="1"/>
  <c r="AW121" i="98" s="1"/>
  <c r="AL121" i="98"/>
  <c r="AM121" i="98" s="1"/>
  <c r="AO121" i="98" s="1"/>
  <c r="AP121" i="98" s="1"/>
  <c r="AQ121" i="98" s="1"/>
  <c r="AF121" i="98"/>
  <c r="AG121" i="98" s="1"/>
  <c r="AI121" i="98" s="1"/>
  <c r="AJ121" i="98" s="1"/>
  <c r="AK121" i="98" s="1"/>
  <c r="AR120" i="98"/>
  <c r="AS120" i="98" s="1"/>
  <c r="AU120" i="98" s="1"/>
  <c r="AV120" i="98" s="1"/>
  <c r="AW120" i="98" s="1"/>
  <c r="AL120" i="98"/>
  <c r="AM120" i="98" s="1"/>
  <c r="AO120" i="98" s="1"/>
  <c r="AP120" i="98" s="1"/>
  <c r="AQ120" i="98" s="1"/>
  <c r="AF120" i="98"/>
  <c r="AG120" i="98" s="1"/>
  <c r="AI120" i="98" s="1"/>
  <c r="AJ120" i="98" s="1"/>
  <c r="AK120" i="98" s="1"/>
  <c r="AR119" i="98"/>
  <c r="AS119" i="98" s="1"/>
  <c r="AU119" i="98" s="1"/>
  <c r="AV119" i="98" s="1"/>
  <c r="AW119" i="98" s="1"/>
  <c r="AL119" i="98"/>
  <c r="AM119" i="98" s="1"/>
  <c r="AO119" i="98" s="1"/>
  <c r="AP119" i="98" s="1"/>
  <c r="AQ119" i="98" s="1"/>
  <c r="AF119" i="98"/>
  <c r="AG119" i="98" s="1"/>
  <c r="AI119" i="98" s="1"/>
  <c r="AJ119" i="98" s="1"/>
  <c r="AK119" i="98" s="1"/>
  <c r="AR118" i="98"/>
  <c r="AS118" i="98" s="1"/>
  <c r="AU118" i="98" s="1"/>
  <c r="AV118" i="98" s="1"/>
  <c r="AW118" i="98" s="1"/>
  <c r="AL118" i="98"/>
  <c r="AM118" i="98" s="1"/>
  <c r="AO118" i="98" s="1"/>
  <c r="AP118" i="98" s="1"/>
  <c r="AQ118" i="98" s="1"/>
  <c r="AF118" i="98"/>
  <c r="AG118" i="98" s="1"/>
  <c r="AI118" i="98" s="1"/>
  <c r="AJ118" i="98" s="1"/>
  <c r="AK118" i="98" s="1"/>
  <c r="AR117" i="98"/>
  <c r="AS117" i="98" s="1"/>
  <c r="AU117" i="98" s="1"/>
  <c r="AV117" i="98" s="1"/>
  <c r="AW117" i="98" s="1"/>
  <c r="AL117" i="98"/>
  <c r="AM117" i="98" s="1"/>
  <c r="AO117" i="98" s="1"/>
  <c r="AP117" i="98" s="1"/>
  <c r="AQ117" i="98" s="1"/>
  <c r="AF117" i="98"/>
  <c r="AG117" i="98" s="1"/>
  <c r="AI117" i="98" s="1"/>
  <c r="AJ117" i="98" s="1"/>
  <c r="AK117" i="98" s="1"/>
  <c r="AR116" i="98"/>
  <c r="AS116" i="98" s="1"/>
  <c r="AU116" i="98" s="1"/>
  <c r="AV116" i="98" s="1"/>
  <c r="AW116" i="98" s="1"/>
  <c r="AL116" i="98"/>
  <c r="AM116" i="98" s="1"/>
  <c r="AO116" i="98" s="1"/>
  <c r="AP116" i="98" s="1"/>
  <c r="AQ116" i="98" s="1"/>
  <c r="AF116" i="98"/>
  <c r="AG116" i="98" s="1"/>
  <c r="AI116" i="98" s="1"/>
  <c r="AJ116" i="98" s="1"/>
  <c r="AK116" i="98" s="1"/>
  <c r="AR115" i="98"/>
  <c r="AS115" i="98" s="1"/>
  <c r="AU115" i="98" s="1"/>
  <c r="AV115" i="98" s="1"/>
  <c r="AW115" i="98" s="1"/>
  <c r="AL115" i="98"/>
  <c r="AM115" i="98" s="1"/>
  <c r="AO115" i="98" s="1"/>
  <c r="AP115" i="98" s="1"/>
  <c r="AQ115" i="98" s="1"/>
  <c r="AF115" i="98"/>
  <c r="AG115" i="98" s="1"/>
  <c r="AI115" i="98" s="1"/>
  <c r="AJ115" i="98" s="1"/>
  <c r="AK115" i="98" s="1"/>
  <c r="AR114" i="98"/>
  <c r="AS114" i="98" s="1"/>
  <c r="AU114" i="98" s="1"/>
  <c r="AV114" i="98" s="1"/>
  <c r="AW114" i="98" s="1"/>
  <c r="AL114" i="98"/>
  <c r="AM114" i="98" s="1"/>
  <c r="AO114" i="98" s="1"/>
  <c r="AP114" i="98" s="1"/>
  <c r="AQ114" i="98" s="1"/>
  <c r="AF114" i="98"/>
  <c r="AG114" i="98" s="1"/>
  <c r="AI114" i="98" s="1"/>
  <c r="AJ114" i="98" s="1"/>
  <c r="AK114" i="98" s="1"/>
  <c r="AR113" i="98"/>
  <c r="AS113" i="98" s="1"/>
  <c r="AU113" i="98" s="1"/>
  <c r="AV113" i="98" s="1"/>
  <c r="AW113" i="98" s="1"/>
  <c r="AL113" i="98"/>
  <c r="AM113" i="98" s="1"/>
  <c r="AO113" i="98" s="1"/>
  <c r="AP113" i="98" s="1"/>
  <c r="AQ113" i="98" s="1"/>
  <c r="AF113" i="98"/>
  <c r="AG113" i="98" s="1"/>
  <c r="AI113" i="98" s="1"/>
  <c r="AJ113" i="98" s="1"/>
  <c r="AK113" i="98" s="1"/>
  <c r="AR112" i="98"/>
  <c r="AS112" i="98" s="1"/>
  <c r="AU112" i="98" s="1"/>
  <c r="AV112" i="98" s="1"/>
  <c r="AW112" i="98" s="1"/>
  <c r="AL112" i="98"/>
  <c r="AM112" i="98" s="1"/>
  <c r="AO112" i="98" s="1"/>
  <c r="AP112" i="98" s="1"/>
  <c r="AQ112" i="98" s="1"/>
  <c r="AF112" i="98"/>
  <c r="AG112" i="98" s="1"/>
  <c r="AI112" i="98" s="1"/>
  <c r="AJ112" i="98" s="1"/>
  <c r="AK112" i="98" s="1"/>
  <c r="AR111" i="98"/>
  <c r="AS111" i="98" s="1"/>
  <c r="AU111" i="98" s="1"/>
  <c r="AV111" i="98" s="1"/>
  <c r="AW111" i="98" s="1"/>
  <c r="AL111" i="98"/>
  <c r="AM111" i="98" s="1"/>
  <c r="AO111" i="98" s="1"/>
  <c r="AP111" i="98" s="1"/>
  <c r="AQ111" i="98" s="1"/>
  <c r="AF111" i="98"/>
  <c r="AG111" i="98" s="1"/>
  <c r="AI111" i="98" s="1"/>
  <c r="AJ111" i="98" s="1"/>
  <c r="AK111" i="98" s="1"/>
  <c r="AR110" i="98"/>
  <c r="AS110" i="98" s="1"/>
  <c r="AU110" i="98" s="1"/>
  <c r="AV110" i="98" s="1"/>
  <c r="AW110" i="98" s="1"/>
  <c r="AL110" i="98"/>
  <c r="AM110" i="98" s="1"/>
  <c r="AO110" i="98" s="1"/>
  <c r="AP110" i="98" s="1"/>
  <c r="AQ110" i="98" s="1"/>
  <c r="AF110" i="98"/>
  <c r="AG110" i="98" s="1"/>
  <c r="AI110" i="98" s="1"/>
  <c r="AJ110" i="98" s="1"/>
  <c r="AK110" i="98" s="1"/>
  <c r="AR109" i="98"/>
  <c r="AS109" i="98" s="1"/>
  <c r="AU109" i="98" s="1"/>
  <c r="AV109" i="98" s="1"/>
  <c r="AW109" i="98" s="1"/>
  <c r="AL109" i="98"/>
  <c r="AM109" i="98" s="1"/>
  <c r="AO109" i="98" s="1"/>
  <c r="AP109" i="98" s="1"/>
  <c r="AQ109" i="98" s="1"/>
  <c r="AF109" i="98"/>
  <c r="AG109" i="98" s="1"/>
  <c r="AI109" i="98" s="1"/>
  <c r="AJ109" i="98" s="1"/>
  <c r="AK109" i="98" s="1"/>
  <c r="AR108" i="98"/>
  <c r="AS108" i="98" s="1"/>
  <c r="AU108" i="98" s="1"/>
  <c r="AV108" i="98" s="1"/>
  <c r="AW108" i="98" s="1"/>
  <c r="AL108" i="98"/>
  <c r="AM108" i="98" s="1"/>
  <c r="AO108" i="98" s="1"/>
  <c r="AP108" i="98" s="1"/>
  <c r="AQ108" i="98" s="1"/>
  <c r="AF108" i="98"/>
  <c r="AG108" i="98" s="1"/>
  <c r="AI108" i="98" s="1"/>
  <c r="AJ108" i="98" s="1"/>
  <c r="AK108" i="98" s="1"/>
  <c r="AR107" i="98"/>
  <c r="AS107" i="98" s="1"/>
  <c r="AU107" i="98" s="1"/>
  <c r="AV107" i="98" s="1"/>
  <c r="AW107" i="98" s="1"/>
  <c r="AL107" i="98"/>
  <c r="AM107" i="98" s="1"/>
  <c r="AO107" i="98" s="1"/>
  <c r="AP107" i="98" s="1"/>
  <c r="AQ107" i="98" s="1"/>
  <c r="AF107" i="98"/>
  <c r="AG107" i="98" s="1"/>
  <c r="AI107" i="98" s="1"/>
  <c r="AJ107" i="98" s="1"/>
  <c r="AK107" i="98" s="1"/>
  <c r="AR106" i="98"/>
  <c r="AS106" i="98" s="1"/>
  <c r="AU106" i="98" s="1"/>
  <c r="AV106" i="98" s="1"/>
  <c r="AW106" i="98" s="1"/>
  <c r="AL106" i="98"/>
  <c r="AM106" i="98" s="1"/>
  <c r="AO106" i="98" s="1"/>
  <c r="AP106" i="98" s="1"/>
  <c r="AQ106" i="98" s="1"/>
  <c r="AF106" i="98"/>
  <c r="AG106" i="98" s="1"/>
  <c r="AI106" i="98" s="1"/>
  <c r="AJ106" i="98" s="1"/>
  <c r="AK106" i="98" s="1"/>
  <c r="AR105" i="98"/>
  <c r="AS105" i="98" s="1"/>
  <c r="AU105" i="98" s="1"/>
  <c r="AV105" i="98" s="1"/>
  <c r="AW105" i="98" s="1"/>
  <c r="AL105" i="98"/>
  <c r="AM105" i="98" s="1"/>
  <c r="AO105" i="98" s="1"/>
  <c r="AP105" i="98" s="1"/>
  <c r="AQ105" i="98" s="1"/>
  <c r="AF105" i="98"/>
  <c r="AG105" i="98" s="1"/>
  <c r="AI105" i="98" s="1"/>
  <c r="AJ105" i="98" s="1"/>
  <c r="AK105" i="98" s="1"/>
  <c r="AR104" i="98"/>
  <c r="AS104" i="98" s="1"/>
  <c r="AU104" i="98" s="1"/>
  <c r="AV104" i="98" s="1"/>
  <c r="AW104" i="98" s="1"/>
  <c r="AL104" i="98"/>
  <c r="AM104" i="98" s="1"/>
  <c r="AO104" i="98" s="1"/>
  <c r="AP104" i="98" s="1"/>
  <c r="AQ104" i="98" s="1"/>
  <c r="AF104" i="98"/>
  <c r="AG104" i="98" s="1"/>
  <c r="AI104" i="98" s="1"/>
  <c r="AJ104" i="98" s="1"/>
  <c r="AK104" i="98" s="1"/>
  <c r="AR103" i="98"/>
  <c r="AS103" i="98" s="1"/>
  <c r="AU103" i="98" s="1"/>
  <c r="AV103" i="98" s="1"/>
  <c r="AW103" i="98" s="1"/>
  <c r="AL103" i="98"/>
  <c r="AM103" i="98" s="1"/>
  <c r="AO103" i="98" s="1"/>
  <c r="AP103" i="98" s="1"/>
  <c r="AQ103" i="98" s="1"/>
  <c r="AF103" i="98"/>
  <c r="AG103" i="98" s="1"/>
  <c r="AI103" i="98" s="1"/>
  <c r="AJ103" i="98" s="1"/>
  <c r="AK103" i="98" s="1"/>
  <c r="AR102" i="98"/>
  <c r="AS102" i="98" s="1"/>
  <c r="AU102" i="98" s="1"/>
  <c r="AV102" i="98" s="1"/>
  <c r="AW102" i="98" s="1"/>
  <c r="AL102" i="98"/>
  <c r="AM102" i="98" s="1"/>
  <c r="AO102" i="98" s="1"/>
  <c r="AP102" i="98" s="1"/>
  <c r="AQ102" i="98" s="1"/>
  <c r="AF102" i="98"/>
  <c r="AG102" i="98" s="1"/>
  <c r="AI102" i="98" s="1"/>
  <c r="AJ102" i="98" s="1"/>
  <c r="AK102" i="98" s="1"/>
  <c r="AR101" i="98"/>
  <c r="AS101" i="98" s="1"/>
  <c r="AU101" i="98" s="1"/>
  <c r="AV101" i="98" s="1"/>
  <c r="AW101" i="98" s="1"/>
  <c r="AL101" i="98"/>
  <c r="AM101" i="98" s="1"/>
  <c r="AO101" i="98" s="1"/>
  <c r="AP101" i="98" s="1"/>
  <c r="AQ101" i="98" s="1"/>
  <c r="AF101" i="98"/>
  <c r="AG101" i="98" s="1"/>
  <c r="AI101" i="98" s="1"/>
  <c r="AJ101" i="98" s="1"/>
  <c r="AK101" i="98" s="1"/>
  <c r="AR100" i="98"/>
  <c r="AS100" i="98" s="1"/>
  <c r="AU100" i="98" s="1"/>
  <c r="AV100" i="98" s="1"/>
  <c r="AW100" i="98" s="1"/>
  <c r="AL100" i="98"/>
  <c r="AM100" i="98" s="1"/>
  <c r="AO100" i="98" s="1"/>
  <c r="AP100" i="98" s="1"/>
  <c r="AQ100" i="98" s="1"/>
  <c r="AF100" i="98"/>
  <c r="AG100" i="98" s="1"/>
  <c r="AI100" i="98" s="1"/>
  <c r="AJ100" i="98" s="1"/>
  <c r="AK100" i="98" s="1"/>
  <c r="AR99" i="98"/>
  <c r="AS99" i="98" s="1"/>
  <c r="AU99" i="98" s="1"/>
  <c r="AV99" i="98" s="1"/>
  <c r="AW99" i="98" s="1"/>
  <c r="AL99" i="98"/>
  <c r="AM99" i="98" s="1"/>
  <c r="AO99" i="98" s="1"/>
  <c r="AP99" i="98" s="1"/>
  <c r="AQ99" i="98" s="1"/>
  <c r="AF99" i="98"/>
  <c r="AG99" i="98" s="1"/>
  <c r="AI99" i="98" s="1"/>
  <c r="AJ99" i="98" s="1"/>
  <c r="AK99" i="98" s="1"/>
  <c r="AR98" i="98"/>
  <c r="AS98" i="98" s="1"/>
  <c r="AU98" i="98" s="1"/>
  <c r="AV98" i="98" s="1"/>
  <c r="AW98" i="98" s="1"/>
  <c r="AL98" i="98"/>
  <c r="AM98" i="98" s="1"/>
  <c r="AO98" i="98" s="1"/>
  <c r="AP98" i="98" s="1"/>
  <c r="AQ98" i="98" s="1"/>
  <c r="AF98" i="98"/>
  <c r="AG98" i="98" s="1"/>
  <c r="AI98" i="98" s="1"/>
  <c r="AJ98" i="98" s="1"/>
  <c r="AK98" i="98" s="1"/>
  <c r="AR97" i="98"/>
  <c r="AS97" i="98" s="1"/>
  <c r="AU97" i="98" s="1"/>
  <c r="AV97" i="98" s="1"/>
  <c r="AW97" i="98" s="1"/>
  <c r="AL97" i="98"/>
  <c r="AM97" i="98" s="1"/>
  <c r="AO97" i="98" s="1"/>
  <c r="AP97" i="98" s="1"/>
  <c r="AQ97" i="98" s="1"/>
  <c r="AF97" i="98"/>
  <c r="AG97" i="98" s="1"/>
  <c r="AI97" i="98" s="1"/>
  <c r="AJ97" i="98" s="1"/>
  <c r="AK97" i="98" s="1"/>
  <c r="AR96" i="98"/>
  <c r="AS96" i="98" s="1"/>
  <c r="AU96" i="98" s="1"/>
  <c r="AV96" i="98" s="1"/>
  <c r="AW96" i="98" s="1"/>
  <c r="AL96" i="98"/>
  <c r="AM96" i="98" s="1"/>
  <c r="AO96" i="98" s="1"/>
  <c r="AP96" i="98" s="1"/>
  <c r="AQ96" i="98" s="1"/>
  <c r="AF96" i="98"/>
  <c r="AG96" i="98" s="1"/>
  <c r="AI96" i="98" s="1"/>
  <c r="AJ96" i="98" s="1"/>
  <c r="AK96" i="98" s="1"/>
  <c r="AR95" i="98"/>
  <c r="AS95" i="98" s="1"/>
  <c r="AU95" i="98" s="1"/>
  <c r="AV95" i="98" s="1"/>
  <c r="AW95" i="98" s="1"/>
  <c r="AL95" i="98"/>
  <c r="AM95" i="98" s="1"/>
  <c r="AO95" i="98" s="1"/>
  <c r="AP95" i="98" s="1"/>
  <c r="AQ95" i="98" s="1"/>
  <c r="AF95" i="98"/>
  <c r="AG95" i="98" s="1"/>
  <c r="AI95" i="98" s="1"/>
  <c r="AJ95" i="98" s="1"/>
  <c r="AK95" i="98" s="1"/>
  <c r="AR94" i="98"/>
  <c r="AS94" i="98" s="1"/>
  <c r="AU94" i="98" s="1"/>
  <c r="AV94" i="98" s="1"/>
  <c r="AW94" i="98" s="1"/>
  <c r="AL94" i="98"/>
  <c r="AM94" i="98" s="1"/>
  <c r="AO94" i="98" s="1"/>
  <c r="AP94" i="98" s="1"/>
  <c r="AQ94" i="98" s="1"/>
  <c r="AF94" i="98"/>
  <c r="AG94" i="98" s="1"/>
  <c r="AI94" i="98" s="1"/>
  <c r="AJ94" i="98" s="1"/>
  <c r="AK94" i="98" s="1"/>
  <c r="AR93" i="98"/>
  <c r="AS93" i="98" s="1"/>
  <c r="AU93" i="98" s="1"/>
  <c r="AV93" i="98" s="1"/>
  <c r="AW93" i="98" s="1"/>
  <c r="AL93" i="98"/>
  <c r="AM93" i="98" s="1"/>
  <c r="AO93" i="98" s="1"/>
  <c r="AP93" i="98" s="1"/>
  <c r="AQ93" i="98" s="1"/>
  <c r="AF93" i="98"/>
  <c r="AG93" i="98" s="1"/>
  <c r="AI93" i="98" s="1"/>
  <c r="AJ93" i="98" s="1"/>
  <c r="AK93" i="98" s="1"/>
  <c r="AR92" i="98"/>
  <c r="AS92" i="98" s="1"/>
  <c r="AU92" i="98" s="1"/>
  <c r="AV92" i="98" s="1"/>
  <c r="AW92" i="98" s="1"/>
  <c r="AL92" i="98"/>
  <c r="AM92" i="98" s="1"/>
  <c r="AO92" i="98" s="1"/>
  <c r="AP92" i="98" s="1"/>
  <c r="AQ92" i="98" s="1"/>
  <c r="AF92" i="98"/>
  <c r="AG92" i="98" s="1"/>
  <c r="AI92" i="98" s="1"/>
  <c r="AJ92" i="98" s="1"/>
  <c r="AK92" i="98" s="1"/>
  <c r="AR91" i="98"/>
  <c r="AS91" i="98" s="1"/>
  <c r="AU91" i="98" s="1"/>
  <c r="AV91" i="98" s="1"/>
  <c r="AW91" i="98" s="1"/>
  <c r="AL91" i="98"/>
  <c r="AM91" i="98" s="1"/>
  <c r="AO91" i="98" s="1"/>
  <c r="AP91" i="98" s="1"/>
  <c r="AQ91" i="98" s="1"/>
  <c r="AF91" i="98"/>
  <c r="AG91" i="98" s="1"/>
  <c r="AI91" i="98" s="1"/>
  <c r="AJ91" i="98" s="1"/>
  <c r="AK91" i="98" s="1"/>
  <c r="AR90" i="98"/>
  <c r="AS90" i="98" s="1"/>
  <c r="AU90" i="98" s="1"/>
  <c r="AV90" i="98" s="1"/>
  <c r="AW90" i="98" s="1"/>
  <c r="AL90" i="98"/>
  <c r="AM90" i="98" s="1"/>
  <c r="AO90" i="98" s="1"/>
  <c r="AP90" i="98" s="1"/>
  <c r="AQ90" i="98" s="1"/>
  <c r="AF90" i="98"/>
  <c r="AG90" i="98" s="1"/>
  <c r="AI90" i="98" s="1"/>
  <c r="AJ90" i="98" s="1"/>
  <c r="AK90" i="98" s="1"/>
  <c r="AR89" i="98"/>
  <c r="AS89" i="98" s="1"/>
  <c r="AU89" i="98" s="1"/>
  <c r="AV89" i="98" s="1"/>
  <c r="AW89" i="98" s="1"/>
  <c r="AL89" i="98"/>
  <c r="AM89" i="98" s="1"/>
  <c r="AO89" i="98" s="1"/>
  <c r="AP89" i="98" s="1"/>
  <c r="AQ89" i="98" s="1"/>
  <c r="AF89" i="98"/>
  <c r="AG89" i="98" s="1"/>
  <c r="AI89" i="98" s="1"/>
  <c r="AJ89" i="98" s="1"/>
  <c r="AK89" i="98" s="1"/>
  <c r="AR88" i="98"/>
  <c r="AS88" i="98" s="1"/>
  <c r="AU88" i="98" s="1"/>
  <c r="AV88" i="98" s="1"/>
  <c r="AW88" i="98" s="1"/>
  <c r="AL88" i="98"/>
  <c r="AM88" i="98" s="1"/>
  <c r="AO88" i="98" s="1"/>
  <c r="AP88" i="98" s="1"/>
  <c r="AQ88" i="98" s="1"/>
  <c r="AF88" i="98"/>
  <c r="AG88" i="98" s="1"/>
  <c r="AI88" i="98" s="1"/>
  <c r="AJ88" i="98" s="1"/>
  <c r="AK88" i="98" s="1"/>
  <c r="AR87" i="98"/>
  <c r="AS87" i="98" s="1"/>
  <c r="AU87" i="98" s="1"/>
  <c r="AV87" i="98" s="1"/>
  <c r="AW87" i="98" s="1"/>
  <c r="AL87" i="98"/>
  <c r="AM87" i="98" s="1"/>
  <c r="AO87" i="98" s="1"/>
  <c r="AP87" i="98" s="1"/>
  <c r="AQ87" i="98" s="1"/>
  <c r="AF87" i="98"/>
  <c r="AG87" i="98" s="1"/>
  <c r="AI87" i="98" s="1"/>
  <c r="AJ87" i="98" s="1"/>
  <c r="AK87" i="98" s="1"/>
  <c r="AR86" i="98"/>
  <c r="AS86" i="98" s="1"/>
  <c r="AU86" i="98" s="1"/>
  <c r="AV86" i="98" s="1"/>
  <c r="AW86" i="98" s="1"/>
  <c r="AL86" i="98"/>
  <c r="AM86" i="98" s="1"/>
  <c r="AO86" i="98" s="1"/>
  <c r="AP86" i="98" s="1"/>
  <c r="AQ86" i="98" s="1"/>
  <c r="AF86" i="98"/>
  <c r="AG86" i="98" s="1"/>
  <c r="AI86" i="98" s="1"/>
  <c r="AJ86" i="98" s="1"/>
  <c r="AK86" i="98" s="1"/>
  <c r="AR85" i="98"/>
  <c r="AS85" i="98" s="1"/>
  <c r="AU85" i="98" s="1"/>
  <c r="AV85" i="98" s="1"/>
  <c r="AW85" i="98" s="1"/>
  <c r="AL85" i="98"/>
  <c r="AM85" i="98" s="1"/>
  <c r="AO85" i="98" s="1"/>
  <c r="AP85" i="98" s="1"/>
  <c r="AQ85" i="98" s="1"/>
  <c r="AF85" i="98"/>
  <c r="AG85" i="98" s="1"/>
  <c r="AI85" i="98" s="1"/>
  <c r="AJ85" i="98" s="1"/>
  <c r="AK85" i="98" s="1"/>
  <c r="AR84" i="98"/>
  <c r="AS84" i="98" s="1"/>
  <c r="AU84" i="98" s="1"/>
  <c r="AV84" i="98" s="1"/>
  <c r="AW84" i="98" s="1"/>
  <c r="AL84" i="98"/>
  <c r="AM84" i="98" s="1"/>
  <c r="AO84" i="98" s="1"/>
  <c r="AP84" i="98" s="1"/>
  <c r="AQ84" i="98" s="1"/>
  <c r="AF84" i="98"/>
  <c r="AG84" i="98" s="1"/>
  <c r="AI84" i="98" s="1"/>
  <c r="AJ84" i="98" s="1"/>
  <c r="AK84" i="98" s="1"/>
  <c r="AR83" i="98"/>
  <c r="AS83" i="98" s="1"/>
  <c r="AU83" i="98" s="1"/>
  <c r="AV83" i="98" s="1"/>
  <c r="AW83" i="98" s="1"/>
  <c r="AL83" i="98"/>
  <c r="AM83" i="98" s="1"/>
  <c r="AO83" i="98" s="1"/>
  <c r="AP83" i="98" s="1"/>
  <c r="AQ83" i="98" s="1"/>
  <c r="AF83" i="98"/>
  <c r="AG83" i="98" s="1"/>
  <c r="AI83" i="98" s="1"/>
  <c r="AJ83" i="98" s="1"/>
  <c r="AK83" i="98" s="1"/>
  <c r="AR82" i="98"/>
  <c r="AS82" i="98" s="1"/>
  <c r="AU82" i="98" s="1"/>
  <c r="AV82" i="98" s="1"/>
  <c r="AW82" i="98" s="1"/>
  <c r="AL82" i="98"/>
  <c r="AM82" i="98" s="1"/>
  <c r="AO82" i="98" s="1"/>
  <c r="AP82" i="98" s="1"/>
  <c r="AQ82" i="98" s="1"/>
  <c r="AF82" i="98"/>
  <c r="AG82" i="98" s="1"/>
  <c r="AI82" i="98" s="1"/>
  <c r="AJ82" i="98" s="1"/>
  <c r="AK82" i="98" s="1"/>
  <c r="AR81" i="98"/>
  <c r="AS81" i="98" s="1"/>
  <c r="AU81" i="98" s="1"/>
  <c r="AV81" i="98" s="1"/>
  <c r="AW81" i="98" s="1"/>
  <c r="AL81" i="98"/>
  <c r="AM81" i="98" s="1"/>
  <c r="AO81" i="98" s="1"/>
  <c r="AP81" i="98" s="1"/>
  <c r="AQ81" i="98" s="1"/>
  <c r="AF81" i="98"/>
  <c r="AG81" i="98" s="1"/>
  <c r="AI81" i="98" s="1"/>
  <c r="AJ81" i="98" s="1"/>
  <c r="AK81" i="98" s="1"/>
  <c r="AR80" i="98"/>
  <c r="AS80" i="98" s="1"/>
  <c r="AU80" i="98" s="1"/>
  <c r="AV80" i="98" s="1"/>
  <c r="AW80" i="98" s="1"/>
  <c r="AL80" i="98"/>
  <c r="AM80" i="98" s="1"/>
  <c r="AO80" i="98" s="1"/>
  <c r="AP80" i="98" s="1"/>
  <c r="AQ80" i="98" s="1"/>
  <c r="AF80" i="98"/>
  <c r="AG80" i="98" s="1"/>
  <c r="AI80" i="98" s="1"/>
  <c r="AJ80" i="98" s="1"/>
  <c r="AK80" i="98" s="1"/>
  <c r="AR79" i="98"/>
  <c r="AS79" i="98" s="1"/>
  <c r="AU79" i="98" s="1"/>
  <c r="AV79" i="98" s="1"/>
  <c r="AW79" i="98" s="1"/>
  <c r="AL79" i="98"/>
  <c r="AM79" i="98" s="1"/>
  <c r="AO79" i="98" s="1"/>
  <c r="AP79" i="98" s="1"/>
  <c r="AQ79" i="98" s="1"/>
  <c r="AF79" i="98"/>
  <c r="AG79" i="98" s="1"/>
  <c r="AI79" i="98" s="1"/>
  <c r="AJ79" i="98" s="1"/>
  <c r="AK79" i="98" s="1"/>
  <c r="AR78" i="98"/>
  <c r="AS78" i="98" s="1"/>
  <c r="AU78" i="98" s="1"/>
  <c r="AV78" i="98" s="1"/>
  <c r="AW78" i="98" s="1"/>
  <c r="AL78" i="98"/>
  <c r="AM78" i="98" s="1"/>
  <c r="AO78" i="98" s="1"/>
  <c r="AP78" i="98" s="1"/>
  <c r="AQ78" i="98" s="1"/>
  <c r="AF78" i="98"/>
  <c r="AG78" i="98" s="1"/>
  <c r="AI78" i="98" s="1"/>
  <c r="AJ78" i="98" s="1"/>
  <c r="AK78" i="98" s="1"/>
  <c r="AR77" i="98"/>
  <c r="AS77" i="98" s="1"/>
  <c r="AU77" i="98" s="1"/>
  <c r="AV77" i="98" s="1"/>
  <c r="AW77" i="98" s="1"/>
  <c r="AL77" i="98"/>
  <c r="AM77" i="98" s="1"/>
  <c r="AO77" i="98" s="1"/>
  <c r="AP77" i="98" s="1"/>
  <c r="AQ77" i="98" s="1"/>
  <c r="AF77" i="98"/>
  <c r="AG77" i="98" s="1"/>
  <c r="AI77" i="98" s="1"/>
  <c r="AJ77" i="98" s="1"/>
  <c r="AK77" i="98" s="1"/>
  <c r="AR76" i="98"/>
  <c r="AS76" i="98" s="1"/>
  <c r="AU76" i="98" s="1"/>
  <c r="AV76" i="98" s="1"/>
  <c r="AW76" i="98" s="1"/>
  <c r="AL76" i="98"/>
  <c r="AM76" i="98" s="1"/>
  <c r="AO76" i="98" s="1"/>
  <c r="AP76" i="98" s="1"/>
  <c r="AQ76" i="98" s="1"/>
  <c r="AF76" i="98"/>
  <c r="AG76" i="98" s="1"/>
  <c r="AI76" i="98" s="1"/>
  <c r="AJ76" i="98" s="1"/>
  <c r="AK76" i="98" s="1"/>
  <c r="AR75" i="98"/>
  <c r="AS75" i="98" s="1"/>
  <c r="AU75" i="98" s="1"/>
  <c r="AV75" i="98" s="1"/>
  <c r="AW75" i="98" s="1"/>
  <c r="AL75" i="98"/>
  <c r="AM75" i="98" s="1"/>
  <c r="AO75" i="98" s="1"/>
  <c r="AP75" i="98" s="1"/>
  <c r="AQ75" i="98" s="1"/>
  <c r="AF75" i="98"/>
  <c r="AG75" i="98" s="1"/>
  <c r="AI75" i="98" s="1"/>
  <c r="AJ75" i="98" s="1"/>
  <c r="AK75" i="98" s="1"/>
  <c r="AR74" i="98"/>
  <c r="AS74" i="98" s="1"/>
  <c r="AU74" i="98" s="1"/>
  <c r="AV74" i="98" s="1"/>
  <c r="AW74" i="98" s="1"/>
  <c r="AL74" i="98"/>
  <c r="AM74" i="98" s="1"/>
  <c r="AO74" i="98" s="1"/>
  <c r="AP74" i="98" s="1"/>
  <c r="AQ74" i="98" s="1"/>
  <c r="AF74" i="98"/>
  <c r="AG74" i="98" s="1"/>
  <c r="AI74" i="98" s="1"/>
  <c r="AJ74" i="98" s="1"/>
  <c r="AK74" i="98" s="1"/>
  <c r="AR73" i="98"/>
  <c r="AS73" i="98" s="1"/>
  <c r="AU73" i="98" s="1"/>
  <c r="AV73" i="98" s="1"/>
  <c r="AW73" i="98" s="1"/>
  <c r="AL73" i="98"/>
  <c r="AM73" i="98" s="1"/>
  <c r="AO73" i="98" s="1"/>
  <c r="AP73" i="98" s="1"/>
  <c r="AQ73" i="98" s="1"/>
  <c r="AF73" i="98"/>
  <c r="AG73" i="98" s="1"/>
  <c r="AI73" i="98" s="1"/>
  <c r="AJ73" i="98" s="1"/>
  <c r="AK73" i="98" s="1"/>
  <c r="AR72" i="98"/>
  <c r="AS72" i="98" s="1"/>
  <c r="AU72" i="98" s="1"/>
  <c r="AV72" i="98" s="1"/>
  <c r="AW72" i="98" s="1"/>
  <c r="AL72" i="98"/>
  <c r="AM72" i="98" s="1"/>
  <c r="AO72" i="98" s="1"/>
  <c r="AP72" i="98" s="1"/>
  <c r="AQ72" i="98" s="1"/>
  <c r="AF72" i="98"/>
  <c r="AG72" i="98" s="1"/>
  <c r="AI72" i="98" s="1"/>
  <c r="AJ72" i="98" s="1"/>
  <c r="AK72" i="98" s="1"/>
  <c r="AR71" i="98"/>
  <c r="AS71" i="98" s="1"/>
  <c r="AU71" i="98" s="1"/>
  <c r="AV71" i="98" s="1"/>
  <c r="AW71" i="98" s="1"/>
  <c r="AL71" i="98"/>
  <c r="AM71" i="98" s="1"/>
  <c r="AO71" i="98" s="1"/>
  <c r="AP71" i="98" s="1"/>
  <c r="AQ71" i="98" s="1"/>
  <c r="AF71" i="98"/>
  <c r="AG71" i="98" s="1"/>
  <c r="AI71" i="98" s="1"/>
  <c r="AJ71" i="98" s="1"/>
  <c r="AK71" i="98" s="1"/>
  <c r="AR70" i="98"/>
  <c r="AS70" i="98" s="1"/>
  <c r="AU70" i="98" s="1"/>
  <c r="AV70" i="98" s="1"/>
  <c r="AW70" i="98" s="1"/>
  <c r="AL70" i="98"/>
  <c r="AM70" i="98" s="1"/>
  <c r="AO70" i="98" s="1"/>
  <c r="AP70" i="98" s="1"/>
  <c r="AQ70" i="98" s="1"/>
  <c r="AF70" i="98"/>
  <c r="AG70" i="98" s="1"/>
  <c r="AI70" i="98" s="1"/>
  <c r="AJ70" i="98" s="1"/>
  <c r="AK70" i="98" s="1"/>
  <c r="AR69" i="98"/>
  <c r="AS69" i="98" s="1"/>
  <c r="AU69" i="98" s="1"/>
  <c r="AV69" i="98" s="1"/>
  <c r="AW69" i="98" s="1"/>
  <c r="AL69" i="98"/>
  <c r="AM69" i="98" s="1"/>
  <c r="AO69" i="98" s="1"/>
  <c r="AP69" i="98" s="1"/>
  <c r="AQ69" i="98" s="1"/>
  <c r="AF69" i="98"/>
  <c r="AG69" i="98" s="1"/>
  <c r="AI69" i="98" s="1"/>
  <c r="AJ69" i="98" s="1"/>
  <c r="AK69" i="98" s="1"/>
  <c r="AR68" i="98"/>
  <c r="AS68" i="98" s="1"/>
  <c r="AU68" i="98" s="1"/>
  <c r="AV68" i="98" s="1"/>
  <c r="AW68" i="98" s="1"/>
  <c r="AL68" i="98"/>
  <c r="AM68" i="98" s="1"/>
  <c r="AO68" i="98" s="1"/>
  <c r="AP68" i="98" s="1"/>
  <c r="AQ68" i="98" s="1"/>
  <c r="AF68" i="98"/>
  <c r="AG68" i="98" s="1"/>
  <c r="AI68" i="98" s="1"/>
  <c r="AJ68" i="98" s="1"/>
  <c r="AK68" i="98" s="1"/>
  <c r="AR67" i="98"/>
  <c r="AS67" i="98" s="1"/>
  <c r="AU67" i="98" s="1"/>
  <c r="AV67" i="98" s="1"/>
  <c r="AW67" i="98" s="1"/>
  <c r="AL67" i="98"/>
  <c r="AM67" i="98" s="1"/>
  <c r="AO67" i="98" s="1"/>
  <c r="AP67" i="98" s="1"/>
  <c r="AQ67" i="98" s="1"/>
  <c r="AF67" i="98"/>
  <c r="AG67" i="98" s="1"/>
  <c r="AI67" i="98" s="1"/>
  <c r="AJ67" i="98" s="1"/>
  <c r="AK67" i="98" s="1"/>
  <c r="AR66" i="98"/>
  <c r="AS66" i="98" s="1"/>
  <c r="AU66" i="98" s="1"/>
  <c r="AV66" i="98" s="1"/>
  <c r="AW66" i="98" s="1"/>
  <c r="AL66" i="98"/>
  <c r="AM66" i="98" s="1"/>
  <c r="AO66" i="98" s="1"/>
  <c r="AP66" i="98" s="1"/>
  <c r="AQ66" i="98" s="1"/>
  <c r="AF66" i="98"/>
  <c r="AG66" i="98" s="1"/>
  <c r="AI66" i="98" s="1"/>
  <c r="AJ66" i="98" s="1"/>
  <c r="AK66" i="98" s="1"/>
  <c r="AR65" i="98"/>
  <c r="AS65" i="98" s="1"/>
  <c r="AU65" i="98" s="1"/>
  <c r="AV65" i="98" s="1"/>
  <c r="AW65" i="98" s="1"/>
  <c r="AL65" i="98"/>
  <c r="AM65" i="98" s="1"/>
  <c r="AO65" i="98" s="1"/>
  <c r="AP65" i="98" s="1"/>
  <c r="AQ65" i="98" s="1"/>
  <c r="AF65" i="98"/>
  <c r="AG65" i="98" s="1"/>
  <c r="AI65" i="98" s="1"/>
  <c r="AJ65" i="98" s="1"/>
  <c r="AK65" i="98" s="1"/>
  <c r="AR64" i="98"/>
  <c r="AS64" i="98" s="1"/>
  <c r="AU64" i="98" s="1"/>
  <c r="AV64" i="98" s="1"/>
  <c r="AW64" i="98" s="1"/>
  <c r="AL64" i="98"/>
  <c r="AM64" i="98" s="1"/>
  <c r="AO64" i="98" s="1"/>
  <c r="AP64" i="98" s="1"/>
  <c r="AQ64" i="98" s="1"/>
  <c r="AF64" i="98"/>
  <c r="AG64" i="98" s="1"/>
  <c r="AI64" i="98" s="1"/>
  <c r="AJ64" i="98" s="1"/>
  <c r="AK64" i="98" s="1"/>
  <c r="AR63" i="98"/>
  <c r="AS63" i="98" s="1"/>
  <c r="AU63" i="98" s="1"/>
  <c r="AV63" i="98" s="1"/>
  <c r="AW63" i="98" s="1"/>
  <c r="AL63" i="98"/>
  <c r="AM63" i="98" s="1"/>
  <c r="AO63" i="98" s="1"/>
  <c r="AP63" i="98" s="1"/>
  <c r="AQ63" i="98" s="1"/>
  <c r="AF63" i="98"/>
  <c r="AG63" i="98" s="1"/>
  <c r="AI63" i="98" s="1"/>
  <c r="AJ63" i="98" s="1"/>
  <c r="AK63" i="98" s="1"/>
  <c r="AR62" i="98"/>
  <c r="AS62" i="98" s="1"/>
  <c r="AU62" i="98" s="1"/>
  <c r="AV62" i="98" s="1"/>
  <c r="AW62" i="98" s="1"/>
  <c r="AL62" i="98"/>
  <c r="AM62" i="98" s="1"/>
  <c r="AO62" i="98" s="1"/>
  <c r="AP62" i="98" s="1"/>
  <c r="AQ62" i="98" s="1"/>
  <c r="AF62" i="98"/>
  <c r="AG62" i="98" s="1"/>
  <c r="AI62" i="98" s="1"/>
  <c r="AJ62" i="98" s="1"/>
  <c r="AK62" i="98" s="1"/>
  <c r="AR61" i="98"/>
  <c r="AS61" i="98" s="1"/>
  <c r="AU61" i="98" s="1"/>
  <c r="AV61" i="98" s="1"/>
  <c r="AW61" i="98" s="1"/>
  <c r="AL61" i="98"/>
  <c r="AM61" i="98" s="1"/>
  <c r="AO61" i="98" s="1"/>
  <c r="AP61" i="98" s="1"/>
  <c r="AQ61" i="98" s="1"/>
  <c r="AF61" i="98"/>
  <c r="AG61" i="98" s="1"/>
  <c r="AI61" i="98" s="1"/>
  <c r="AJ61" i="98" s="1"/>
  <c r="AK61" i="98" s="1"/>
  <c r="AR60" i="98"/>
  <c r="AS60" i="98" s="1"/>
  <c r="AU60" i="98" s="1"/>
  <c r="AV60" i="98" s="1"/>
  <c r="AW60" i="98" s="1"/>
  <c r="AL60" i="98"/>
  <c r="AM60" i="98" s="1"/>
  <c r="AO60" i="98" s="1"/>
  <c r="AP60" i="98" s="1"/>
  <c r="AQ60" i="98" s="1"/>
  <c r="AF60" i="98"/>
  <c r="AG60" i="98" s="1"/>
  <c r="AI60" i="98" s="1"/>
  <c r="AJ60" i="98" s="1"/>
  <c r="AK60" i="98" s="1"/>
  <c r="AR59" i="98"/>
  <c r="AS59" i="98" s="1"/>
  <c r="AU59" i="98" s="1"/>
  <c r="AV59" i="98" s="1"/>
  <c r="AW59" i="98" s="1"/>
  <c r="AL59" i="98"/>
  <c r="AM59" i="98" s="1"/>
  <c r="AO59" i="98" s="1"/>
  <c r="AP59" i="98" s="1"/>
  <c r="AQ59" i="98" s="1"/>
  <c r="AF59" i="98"/>
  <c r="AG59" i="98" s="1"/>
  <c r="AI59" i="98" s="1"/>
  <c r="AJ59" i="98" s="1"/>
  <c r="AK59" i="98" s="1"/>
  <c r="AR58" i="98"/>
  <c r="AS58" i="98" s="1"/>
  <c r="AU58" i="98" s="1"/>
  <c r="AV58" i="98" s="1"/>
  <c r="AW58" i="98" s="1"/>
  <c r="AL58" i="98"/>
  <c r="AM58" i="98" s="1"/>
  <c r="AO58" i="98" s="1"/>
  <c r="AP58" i="98" s="1"/>
  <c r="AQ58" i="98" s="1"/>
  <c r="AF58" i="98"/>
  <c r="AG58" i="98" s="1"/>
  <c r="AI58" i="98" s="1"/>
  <c r="AJ58" i="98" s="1"/>
  <c r="AK58" i="98" s="1"/>
  <c r="AR57" i="98"/>
  <c r="AS57" i="98" s="1"/>
  <c r="AU57" i="98" s="1"/>
  <c r="AV57" i="98" s="1"/>
  <c r="AW57" i="98" s="1"/>
  <c r="AL57" i="98"/>
  <c r="AM57" i="98" s="1"/>
  <c r="AO57" i="98" s="1"/>
  <c r="AP57" i="98" s="1"/>
  <c r="AQ57" i="98" s="1"/>
  <c r="AF57" i="98"/>
  <c r="AG57" i="98" s="1"/>
  <c r="AI57" i="98" s="1"/>
  <c r="AJ57" i="98" s="1"/>
  <c r="AK57" i="98" s="1"/>
  <c r="AR56" i="98"/>
  <c r="AS56" i="98" s="1"/>
  <c r="AU56" i="98" s="1"/>
  <c r="AV56" i="98" s="1"/>
  <c r="AW56" i="98" s="1"/>
  <c r="AL56" i="98"/>
  <c r="AM56" i="98" s="1"/>
  <c r="AO56" i="98" s="1"/>
  <c r="AP56" i="98" s="1"/>
  <c r="AQ56" i="98" s="1"/>
  <c r="AF56" i="98"/>
  <c r="AG56" i="98" s="1"/>
  <c r="AI56" i="98" s="1"/>
  <c r="AJ56" i="98" s="1"/>
  <c r="AK56" i="98" s="1"/>
  <c r="AR55" i="98"/>
  <c r="AS55" i="98" s="1"/>
  <c r="AU55" i="98" s="1"/>
  <c r="AV55" i="98" s="1"/>
  <c r="AW55" i="98" s="1"/>
  <c r="AL55" i="98"/>
  <c r="AM55" i="98" s="1"/>
  <c r="AO55" i="98" s="1"/>
  <c r="AP55" i="98" s="1"/>
  <c r="AQ55" i="98" s="1"/>
  <c r="AF55" i="98"/>
  <c r="AG55" i="98" s="1"/>
  <c r="AI55" i="98" s="1"/>
  <c r="AJ55" i="98" s="1"/>
  <c r="AK55" i="98" s="1"/>
  <c r="AR54" i="98"/>
  <c r="AS54" i="98" s="1"/>
  <c r="AU54" i="98" s="1"/>
  <c r="AV54" i="98" s="1"/>
  <c r="AW54" i="98" s="1"/>
  <c r="AL54" i="98"/>
  <c r="AM54" i="98" s="1"/>
  <c r="AO54" i="98" s="1"/>
  <c r="AP54" i="98" s="1"/>
  <c r="AQ54" i="98" s="1"/>
  <c r="AF54" i="98"/>
  <c r="AG54" i="98" s="1"/>
  <c r="AI54" i="98" s="1"/>
  <c r="AJ54" i="98" s="1"/>
  <c r="AK54" i="98" s="1"/>
  <c r="AR53" i="98"/>
  <c r="AS53" i="98" s="1"/>
  <c r="AU53" i="98" s="1"/>
  <c r="AV53" i="98" s="1"/>
  <c r="AW53" i="98" s="1"/>
  <c r="AL53" i="98"/>
  <c r="AM53" i="98" s="1"/>
  <c r="AO53" i="98" s="1"/>
  <c r="AP53" i="98" s="1"/>
  <c r="AQ53" i="98" s="1"/>
  <c r="AF53" i="98"/>
  <c r="AG53" i="98" s="1"/>
  <c r="AI53" i="98" s="1"/>
  <c r="AJ53" i="98" s="1"/>
  <c r="AK53" i="98" s="1"/>
  <c r="AR52" i="98"/>
  <c r="AS52" i="98" s="1"/>
  <c r="AU52" i="98" s="1"/>
  <c r="AV52" i="98" s="1"/>
  <c r="AW52" i="98" s="1"/>
  <c r="AL52" i="98"/>
  <c r="AM52" i="98" s="1"/>
  <c r="AO52" i="98" s="1"/>
  <c r="AP52" i="98" s="1"/>
  <c r="AQ52" i="98" s="1"/>
  <c r="AF52" i="98"/>
  <c r="AG52" i="98" s="1"/>
  <c r="AI52" i="98" s="1"/>
  <c r="AJ52" i="98" s="1"/>
  <c r="AK52" i="98" s="1"/>
  <c r="AR51" i="98"/>
  <c r="AS51" i="98" s="1"/>
  <c r="AU51" i="98" s="1"/>
  <c r="AV51" i="98" s="1"/>
  <c r="AW51" i="98" s="1"/>
  <c r="AL51" i="98"/>
  <c r="AM51" i="98" s="1"/>
  <c r="AO51" i="98" s="1"/>
  <c r="AP51" i="98" s="1"/>
  <c r="AQ51" i="98" s="1"/>
  <c r="AF51" i="98"/>
  <c r="AG51" i="98" s="1"/>
  <c r="AI51" i="98" s="1"/>
  <c r="AJ51" i="98" s="1"/>
  <c r="AK51" i="98" s="1"/>
  <c r="AR50" i="98"/>
  <c r="AS50" i="98" s="1"/>
  <c r="AU50" i="98" s="1"/>
  <c r="AV50" i="98" s="1"/>
  <c r="AW50" i="98" s="1"/>
  <c r="AL50" i="98"/>
  <c r="AM50" i="98" s="1"/>
  <c r="AO50" i="98" s="1"/>
  <c r="AP50" i="98" s="1"/>
  <c r="AQ50" i="98" s="1"/>
  <c r="AF50" i="98"/>
  <c r="AG50" i="98" s="1"/>
  <c r="AI50" i="98" s="1"/>
  <c r="AJ50" i="98" s="1"/>
  <c r="AK50" i="98" s="1"/>
  <c r="AR49" i="98"/>
  <c r="AS49" i="98" s="1"/>
  <c r="AU49" i="98" s="1"/>
  <c r="AV49" i="98" s="1"/>
  <c r="AW49" i="98" s="1"/>
  <c r="AL49" i="98"/>
  <c r="AM49" i="98" s="1"/>
  <c r="AO49" i="98" s="1"/>
  <c r="AP49" i="98" s="1"/>
  <c r="AQ49" i="98" s="1"/>
  <c r="AF49" i="98"/>
  <c r="AG49" i="98" s="1"/>
  <c r="AI49" i="98" s="1"/>
  <c r="AJ49" i="98" s="1"/>
  <c r="AK49" i="98" s="1"/>
  <c r="AR48" i="98"/>
  <c r="AS48" i="98" s="1"/>
  <c r="AU48" i="98" s="1"/>
  <c r="AV48" i="98" s="1"/>
  <c r="AW48" i="98" s="1"/>
  <c r="AL48" i="98"/>
  <c r="AM48" i="98" s="1"/>
  <c r="AO48" i="98" s="1"/>
  <c r="AP48" i="98" s="1"/>
  <c r="AQ48" i="98" s="1"/>
  <c r="AF48" i="98"/>
  <c r="AG48" i="98" s="1"/>
  <c r="AI48" i="98" s="1"/>
  <c r="AJ48" i="98" s="1"/>
  <c r="AK48" i="98" s="1"/>
  <c r="AR47" i="98"/>
  <c r="AS47" i="98" s="1"/>
  <c r="AU47" i="98" s="1"/>
  <c r="AV47" i="98" s="1"/>
  <c r="AW47" i="98" s="1"/>
  <c r="AL47" i="98"/>
  <c r="AM47" i="98" s="1"/>
  <c r="AO47" i="98" s="1"/>
  <c r="AP47" i="98" s="1"/>
  <c r="AQ47" i="98" s="1"/>
  <c r="AF47" i="98"/>
  <c r="AG47" i="98" s="1"/>
  <c r="AI47" i="98" s="1"/>
  <c r="AJ47" i="98" s="1"/>
  <c r="AK47" i="98" s="1"/>
  <c r="AR46" i="98"/>
  <c r="AS46" i="98" s="1"/>
  <c r="AU46" i="98" s="1"/>
  <c r="AV46" i="98" s="1"/>
  <c r="AW46" i="98" s="1"/>
  <c r="AL46" i="98"/>
  <c r="AM46" i="98" s="1"/>
  <c r="AO46" i="98" s="1"/>
  <c r="AP46" i="98" s="1"/>
  <c r="AQ46" i="98" s="1"/>
  <c r="AF46" i="98"/>
  <c r="AG46" i="98" s="1"/>
  <c r="AI46" i="98" s="1"/>
  <c r="AJ46" i="98" s="1"/>
  <c r="AK46" i="98" s="1"/>
  <c r="AR45" i="98"/>
  <c r="AS45" i="98" s="1"/>
  <c r="AU45" i="98" s="1"/>
  <c r="AV45" i="98" s="1"/>
  <c r="AW45" i="98" s="1"/>
  <c r="AL45" i="98"/>
  <c r="AM45" i="98" s="1"/>
  <c r="AO45" i="98" s="1"/>
  <c r="AP45" i="98" s="1"/>
  <c r="AQ45" i="98" s="1"/>
  <c r="AF45" i="98"/>
  <c r="AG45" i="98" s="1"/>
  <c r="AI45" i="98" s="1"/>
  <c r="AJ45" i="98" s="1"/>
  <c r="AK45" i="98" s="1"/>
  <c r="AR44" i="98"/>
  <c r="AS44" i="98" s="1"/>
  <c r="AU44" i="98" s="1"/>
  <c r="AV44" i="98" s="1"/>
  <c r="AW44" i="98" s="1"/>
  <c r="AL44" i="98"/>
  <c r="AM44" i="98" s="1"/>
  <c r="AO44" i="98" s="1"/>
  <c r="AP44" i="98" s="1"/>
  <c r="AQ44" i="98" s="1"/>
  <c r="AF44" i="98"/>
  <c r="AG44" i="98" s="1"/>
  <c r="AI44" i="98" s="1"/>
  <c r="AJ44" i="98" s="1"/>
  <c r="AK44" i="98" s="1"/>
  <c r="AR43" i="98"/>
  <c r="AS43" i="98" s="1"/>
  <c r="AU43" i="98" s="1"/>
  <c r="AV43" i="98" s="1"/>
  <c r="AW43" i="98" s="1"/>
  <c r="AL43" i="98"/>
  <c r="AM43" i="98" s="1"/>
  <c r="AO43" i="98" s="1"/>
  <c r="AP43" i="98" s="1"/>
  <c r="AQ43" i="98" s="1"/>
  <c r="AF43" i="98"/>
  <c r="AG43" i="98" s="1"/>
  <c r="AI43" i="98" s="1"/>
  <c r="AJ43" i="98" s="1"/>
  <c r="AK43" i="98" s="1"/>
  <c r="AR42" i="98"/>
  <c r="AS42" i="98" s="1"/>
  <c r="AU42" i="98" s="1"/>
  <c r="AV42" i="98" s="1"/>
  <c r="AW42" i="98" s="1"/>
  <c r="AL42" i="98"/>
  <c r="AM42" i="98" s="1"/>
  <c r="AO42" i="98" s="1"/>
  <c r="AP42" i="98" s="1"/>
  <c r="AQ42" i="98" s="1"/>
  <c r="AF42" i="98"/>
  <c r="AG42" i="98" s="1"/>
  <c r="AI42" i="98" s="1"/>
  <c r="AJ42" i="98" s="1"/>
  <c r="AK42" i="98" s="1"/>
  <c r="AR41" i="98"/>
  <c r="AS41" i="98" s="1"/>
  <c r="AU41" i="98" s="1"/>
  <c r="AV41" i="98" s="1"/>
  <c r="AW41" i="98" s="1"/>
  <c r="AL41" i="98"/>
  <c r="AM41" i="98" s="1"/>
  <c r="AO41" i="98" s="1"/>
  <c r="AP41" i="98" s="1"/>
  <c r="AQ41" i="98" s="1"/>
  <c r="AF41" i="98"/>
  <c r="AG41" i="98" s="1"/>
  <c r="AI41" i="98" s="1"/>
  <c r="AJ41" i="98" s="1"/>
  <c r="AK41" i="98" s="1"/>
  <c r="AR40" i="98"/>
  <c r="AS40" i="98" s="1"/>
  <c r="AU40" i="98" s="1"/>
  <c r="AV40" i="98" s="1"/>
  <c r="AW40" i="98" s="1"/>
  <c r="AL40" i="98"/>
  <c r="AM40" i="98" s="1"/>
  <c r="AO40" i="98" s="1"/>
  <c r="AP40" i="98" s="1"/>
  <c r="AQ40" i="98" s="1"/>
  <c r="AF40" i="98"/>
  <c r="AG40" i="98" s="1"/>
  <c r="AI40" i="98" s="1"/>
  <c r="AJ40" i="98" s="1"/>
  <c r="AK40" i="98" s="1"/>
  <c r="AR39" i="98"/>
  <c r="AS39" i="98" s="1"/>
  <c r="AU39" i="98" s="1"/>
  <c r="AV39" i="98" s="1"/>
  <c r="AW39" i="98" s="1"/>
  <c r="AL39" i="98"/>
  <c r="AM39" i="98" s="1"/>
  <c r="AO39" i="98" s="1"/>
  <c r="AP39" i="98" s="1"/>
  <c r="AQ39" i="98" s="1"/>
  <c r="AF39" i="98"/>
  <c r="AG39" i="98" s="1"/>
  <c r="AI39" i="98" s="1"/>
  <c r="AJ39" i="98" s="1"/>
  <c r="AK39" i="98" s="1"/>
  <c r="AR38" i="98"/>
  <c r="AS38" i="98" s="1"/>
  <c r="AU38" i="98" s="1"/>
  <c r="AV38" i="98" s="1"/>
  <c r="AW38" i="98" s="1"/>
  <c r="AL38" i="98"/>
  <c r="AM38" i="98" s="1"/>
  <c r="AO38" i="98" s="1"/>
  <c r="AP38" i="98" s="1"/>
  <c r="AQ38" i="98" s="1"/>
  <c r="AF38" i="98"/>
  <c r="AG38" i="98" s="1"/>
  <c r="AI38" i="98" s="1"/>
  <c r="AJ38" i="98" s="1"/>
  <c r="AK38" i="98" s="1"/>
  <c r="AR37" i="98"/>
  <c r="AS37" i="98" s="1"/>
  <c r="AU37" i="98" s="1"/>
  <c r="AV37" i="98" s="1"/>
  <c r="AW37" i="98" s="1"/>
  <c r="AL37" i="98"/>
  <c r="AM37" i="98" s="1"/>
  <c r="AO37" i="98" s="1"/>
  <c r="AP37" i="98" s="1"/>
  <c r="AQ37" i="98" s="1"/>
  <c r="AF37" i="98"/>
  <c r="AG37" i="98" s="1"/>
  <c r="AI37" i="98" s="1"/>
  <c r="AJ37" i="98" s="1"/>
  <c r="AK37" i="98" s="1"/>
  <c r="AR36" i="98"/>
  <c r="AS36" i="98" s="1"/>
  <c r="AU36" i="98" s="1"/>
  <c r="AV36" i="98" s="1"/>
  <c r="AW36" i="98" s="1"/>
  <c r="AL36" i="98"/>
  <c r="AM36" i="98" s="1"/>
  <c r="AO36" i="98" s="1"/>
  <c r="AP36" i="98" s="1"/>
  <c r="AQ36" i="98" s="1"/>
  <c r="AF36" i="98"/>
  <c r="AG36" i="98" s="1"/>
  <c r="AI36" i="98" s="1"/>
  <c r="AJ36" i="98" s="1"/>
  <c r="AK36" i="98" s="1"/>
  <c r="AR35" i="98"/>
  <c r="AS35" i="98" s="1"/>
  <c r="AU35" i="98" s="1"/>
  <c r="AV35" i="98" s="1"/>
  <c r="AW35" i="98" s="1"/>
  <c r="AL35" i="98"/>
  <c r="AM35" i="98" s="1"/>
  <c r="AO35" i="98" s="1"/>
  <c r="AP35" i="98" s="1"/>
  <c r="AQ35" i="98" s="1"/>
  <c r="AF35" i="98"/>
  <c r="AG35" i="98" s="1"/>
  <c r="AI35" i="98" s="1"/>
  <c r="AJ35" i="98" s="1"/>
  <c r="AK35" i="98" s="1"/>
  <c r="AR34" i="98"/>
  <c r="AS34" i="98" s="1"/>
  <c r="AU34" i="98" s="1"/>
  <c r="AV34" i="98" s="1"/>
  <c r="AW34" i="98" s="1"/>
  <c r="AL34" i="98"/>
  <c r="AM34" i="98" s="1"/>
  <c r="AO34" i="98" s="1"/>
  <c r="AP34" i="98" s="1"/>
  <c r="AQ34" i="98" s="1"/>
  <c r="AF34" i="98"/>
  <c r="AG34" i="98" s="1"/>
  <c r="AI34" i="98" s="1"/>
  <c r="AJ34" i="98" s="1"/>
  <c r="AK34" i="98" s="1"/>
  <c r="AR33" i="98"/>
  <c r="AS33" i="98" s="1"/>
  <c r="AU33" i="98" s="1"/>
  <c r="AV33" i="98" s="1"/>
  <c r="AW33" i="98" s="1"/>
  <c r="AL33" i="98"/>
  <c r="AM33" i="98" s="1"/>
  <c r="AO33" i="98" s="1"/>
  <c r="AP33" i="98" s="1"/>
  <c r="AQ33" i="98" s="1"/>
  <c r="AF33" i="98"/>
  <c r="AG33" i="98" s="1"/>
  <c r="AI33" i="98" s="1"/>
  <c r="AJ33" i="98" s="1"/>
  <c r="AK33" i="98" s="1"/>
  <c r="AR32" i="98"/>
  <c r="AS32" i="98" s="1"/>
  <c r="AU32" i="98" s="1"/>
  <c r="AV32" i="98" s="1"/>
  <c r="AW32" i="98" s="1"/>
  <c r="AL32" i="98"/>
  <c r="AM32" i="98" s="1"/>
  <c r="AO32" i="98" s="1"/>
  <c r="AP32" i="98" s="1"/>
  <c r="AQ32" i="98" s="1"/>
  <c r="AF32" i="98"/>
  <c r="AG32" i="98" s="1"/>
  <c r="AI32" i="98" s="1"/>
  <c r="AJ32" i="98" s="1"/>
  <c r="AK32" i="98" s="1"/>
  <c r="AR31" i="98"/>
  <c r="AS31" i="98" s="1"/>
  <c r="AU31" i="98" s="1"/>
  <c r="AV31" i="98" s="1"/>
  <c r="AW31" i="98" s="1"/>
  <c r="AL31" i="98"/>
  <c r="AM31" i="98" s="1"/>
  <c r="AO31" i="98" s="1"/>
  <c r="AP31" i="98" s="1"/>
  <c r="AQ31" i="98" s="1"/>
  <c r="AF31" i="98"/>
  <c r="AG31" i="98" s="1"/>
  <c r="AI31" i="98" s="1"/>
  <c r="AJ31" i="98" s="1"/>
  <c r="AK31" i="98" s="1"/>
  <c r="AR30" i="98"/>
  <c r="AS30" i="98" s="1"/>
  <c r="AU30" i="98" s="1"/>
  <c r="AV30" i="98" s="1"/>
  <c r="AW30" i="98" s="1"/>
  <c r="AL30" i="98"/>
  <c r="AM30" i="98" s="1"/>
  <c r="AO30" i="98" s="1"/>
  <c r="AP30" i="98" s="1"/>
  <c r="AQ30" i="98" s="1"/>
  <c r="AF30" i="98"/>
  <c r="AG30" i="98" s="1"/>
  <c r="AI30" i="98" s="1"/>
  <c r="AJ30" i="98" s="1"/>
  <c r="AK30" i="98" s="1"/>
  <c r="AR29" i="98"/>
  <c r="AS29" i="98" s="1"/>
  <c r="AU29" i="98" s="1"/>
  <c r="AV29" i="98" s="1"/>
  <c r="AW29" i="98" s="1"/>
  <c r="AL29" i="98"/>
  <c r="AM29" i="98" s="1"/>
  <c r="AO29" i="98" s="1"/>
  <c r="AP29" i="98" s="1"/>
  <c r="AQ29" i="98" s="1"/>
  <c r="AF29" i="98"/>
  <c r="AG29" i="98" s="1"/>
  <c r="AI29" i="98" s="1"/>
  <c r="AJ29" i="98" s="1"/>
  <c r="AK29" i="98" s="1"/>
  <c r="AR28" i="98"/>
  <c r="AS28" i="98" s="1"/>
  <c r="AU28" i="98" s="1"/>
  <c r="AV28" i="98" s="1"/>
  <c r="AW28" i="98" s="1"/>
  <c r="AL28" i="98"/>
  <c r="AM28" i="98" s="1"/>
  <c r="AO28" i="98" s="1"/>
  <c r="AP28" i="98" s="1"/>
  <c r="AQ28" i="98" s="1"/>
  <c r="AF28" i="98"/>
  <c r="AG28" i="98" s="1"/>
  <c r="AI28" i="98" s="1"/>
  <c r="AJ28" i="98" s="1"/>
  <c r="AK28" i="98" s="1"/>
  <c r="AR27" i="98"/>
  <c r="AS27" i="98" s="1"/>
  <c r="AU27" i="98" s="1"/>
  <c r="AV27" i="98" s="1"/>
  <c r="AW27" i="98" s="1"/>
  <c r="AL27" i="98"/>
  <c r="AM27" i="98" s="1"/>
  <c r="AO27" i="98" s="1"/>
  <c r="AP27" i="98" s="1"/>
  <c r="AQ27" i="98" s="1"/>
  <c r="AF27" i="98"/>
  <c r="AG27" i="98" s="1"/>
  <c r="AI27" i="98" s="1"/>
  <c r="AJ27" i="98" s="1"/>
  <c r="AK27" i="98" s="1"/>
  <c r="AR26" i="98"/>
  <c r="AS26" i="98" s="1"/>
  <c r="AU26" i="98" s="1"/>
  <c r="AV26" i="98" s="1"/>
  <c r="AW26" i="98" s="1"/>
  <c r="AL26" i="98"/>
  <c r="AM26" i="98" s="1"/>
  <c r="AO26" i="98" s="1"/>
  <c r="AP26" i="98" s="1"/>
  <c r="AQ26" i="98" s="1"/>
  <c r="AF26" i="98"/>
  <c r="AG26" i="98" s="1"/>
  <c r="AI26" i="98" s="1"/>
  <c r="AJ26" i="98" s="1"/>
  <c r="AK26" i="98" s="1"/>
  <c r="AR25" i="98"/>
  <c r="AS25" i="98" s="1"/>
  <c r="AU25" i="98" s="1"/>
  <c r="AV25" i="98" s="1"/>
  <c r="AW25" i="98" s="1"/>
  <c r="AL25" i="98"/>
  <c r="AM25" i="98" s="1"/>
  <c r="AO25" i="98" s="1"/>
  <c r="AP25" i="98" s="1"/>
  <c r="AQ25" i="98" s="1"/>
  <c r="AF25" i="98"/>
  <c r="AG25" i="98" s="1"/>
  <c r="AI25" i="98" s="1"/>
  <c r="AJ25" i="98" s="1"/>
  <c r="AK25" i="98" s="1"/>
  <c r="AR24" i="98"/>
  <c r="AS24" i="98" s="1"/>
  <c r="AU24" i="98" s="1"/>
  <c r="AV24" i="98" s="1"/>
  <c r="AW24" i="98" s="1"/>
  <c r="AL24" i="98"/>
  <c r="AM24" i="98" s="1"/>
  <c r="AO24" i="98" s="1"/>
  <c r="AP24" i="98" s="1"/>
  <c r="AQ24" i="98" s="1"/>
  <c r="AF24" i="98"/>
  <c r="AG24" i="98" s="1"/>
  <c r="AI24" i="98" s="1"/>
  <c r="AJ24" i="98" s="1"/>
  <c r="AK24" i="98" s="1"/>
  <c r="AR23" i="98"/>
  <c r="AS23" i="98" s="1"/>
  <c r="AU23" i="98" s="1"/>
  <c r="AV23" i="98" s="1"/>
  <c r="AW23" i="98" s="1"/>
  <c r="AL23" i="98"/>
  <c r="AM23" i="98" s="1"/>
  <c r="AO23" i="98" s="1"/>
  <c r="AP23" i="98" s="1"/>
  <c r="AQ23" i="98" s="1"/>
  <c r="AF23" i="98"/>
  <c r="AG23" i="98" s="1"/>
  <c r="AI23" i="98" s="1"/>
  <c r="AJ23" i="98" s="1"/>
  <c r="AK23" i="98" s="1"/>
  <c r="AR22" i="98"/>
  <c r="AS22" i="98" s="1"/>
  <c r="AU22" i="98" s="1"/>
  <c r="AV22" i="98" s="1"/>
  <c r="AW22" i="98" s="1"/>
  <c r="AL22" i="98"/>
  <c r="AM22" i="98" s="1"/>
  <c r="AO22" i="98" s="1"/>
  <c r="AP22" i="98" s="1"/>
  <c r="AQ22" i="98" s="1"/>
  <c r="AF22" i="98"/>
  <c r="AG22" i="98" s="1"/>
  <c r="AI22" i="98" s="1"/>
  <c r="AJ22" i="98" s="1"/>
  <c r="AK22" i="98" s="1"/>
  <c r="AR21" i="98"/>
  <c r="AS21" i="98" s="1"/>
  <c r="AU21" i="98" s="1"/>
  <c r="AV21" i="98" s="1"/>
  <c r="AW21" i="98" s="1"/>
  <c r="AL21" i="98"/>
  <c r="AM21" i="98" s="1"/>
  <c r="AO21" i="98" s="1"/>
  <c r="AP21" i="98" s="1"/>
  <c r="AQ21" i="98" s="1"/>
  <c r="AF21" i="98"/>
  <c r="AG21" i="98" s="1"/>
  <c r="AI21" i="98" s="1"/>
  <c r="AJ21" i="98" s="1"/>
  <c r="AK21" i="98" s="1"/>
  <c r="AR20" i="98"/>
  <c r="AS20" i="98" s="1"/>
  <c r="AU20" i="98" s="1"/>
  <c r="AV20" i="98" s="1"/>
  <c r="AW20" i="98" s="1"/>
  <c r="AL20" i="98"/>
  <c r="AM20" i="98" s="1"/>
  <c r="AO20" i="98" s="1"/>
  <c r="AP20" i="98" s="1"/>
  <c r="AQ20" i="98" s="1"/>
  <c r="AF20" i="98"/>
  <c r="AG20" i="98" s="1"/>
  <c r="AI20" i="98" s="1"/>
  <c r="AJ20" i="98" s="1"/>
  <c r="AK20" i="98" s="1"/>
  <c r="AR19" i="98"/>
  <c r="AS19" i="98" s="1"/>
  <c r="AU19" i="98" s="1"/>
  <c r="AV19" i="98" s="1"/>
  <c r="AW19" i="98" s="1"/>
  <c r="AL19" i="98"/>
  <c r="AM19" i="98" s="1"/>
  <c r="AO19" i="98" s="1"/>
  <c r="AP19" i="98" s="1"/>
  <c r="AQ19" i="98" s="1"/>
  <c r="AF19" i="98"/>
  <c r="AG19" i="98" s="1"/>
  <c r="AI19" i="98" s="1"/>
  <c r="AJ19" i="98" s="1"/>
  <c r="AK19" i="98" s="1"/>
  <c r="AR18" i="98"/>
  <c r="AS18" i="98" s="1"/>
  <c r="AU18" i="98" s="1"/>
  <c r="AV18" i="98" s="1"/>
  <c r="AW18" i="98" s="1"/>
  <c r="AL18" i="98"/>
  <c r="AM18" i="98" s="1"/>
  <c r="AO18" i="98" s="1"/>
  <c r="AP18" i="98" s="1"/>
  <c r="AQ18" i="98" s="1"/>
  <c r="AF18" i="98"/>
  <c r="AG18" i="98" s="1"/>
  <c r="AI18" i="98" s="1"/>
  <c r="AJ18" i="98" s="1"/>
  <c r="AK18" i="98" s="1"/>
  <c r="AR17" i="98"/>
  <c r="AS17" i="98" s="1"/>
  <c r="AU17" i="98" s="1"/>
  <c r="AV17" i="98" s="1"/>
  <c r="AW17" i="98" s="1"/>
  <c r="AL17" i="98"/>
  <c r="AM17" i="98" s="1"/>
  <c r="AO17" i="98" s="1"/>
  <c r="AP17" i="98" s="1"/>
  <c r="AQ17" i="98" s="1"/>
  <c r="AF17" i="98"/>
  <c r="AG17" i="98" s="1"/>
  <c r="AI17" i="98" s="1"/>
  <c r="AJ17" i="98" s="1"/>
  <c r="AK17" i="98" s="1"/>
  <c r="AR16" i="98"/>
  <c r="AS16" i="98" s="1"/>
  <c r="AU16" i="98" s="1"/>
  <c r="AV16" i="98" s="1"/>
  <c r="AW16" i="98" s="1"/>
  <c r="AL16" i="98"/>
  <c r="AM16" i="98" s="1"/>
  <c r="AO16" i="98" s="1"/>
  <c r="AP16" i="98" s="1"/>
  <c r="AQ16" i="98" s="1"/>
  <c r="AF16" i="98"/>
  <c r="AG16" i="98" s="1"/>
  <c r="AI16" i="98" s="1"/>
  <c r="AJ16" i="98" s="1"/>
  <c r="AK16" i="98" s="1"/>
  <c r="AR15" i="98"/>
  <c r="AS15" i="98" s="1"/>
  <c r="AU15" i="98" s="1"/>
  <c r="AV15" i="98" s="1"/>
  <c r="AW15" i="98" s="1"/>
  <c r="AL15" i="98"/>
  <c r="AM15" i="98" s="1"/>
  <c r="AO15" i="98" s="1"/>
  <c r="AP15" i="98" s="1"/>
  <c r="AQ15" i="98" s="1"/>
  <c r="AF15" i="98"/>
  <c r="AG15" i="98" s="1"/>
  <c r="AI15" i="98" s="1"/>
  <c r="AJ15" i="98" s="1"/>
  <c r="AK15" i="98" s="1"/>
  <c r="AR14" i="98"/>
  <c r="AS14" i="98" s="1"/>
  <c r="AU14" i="98" s="1"/>
  <c r="AV14" i="98" s="1"/>
  <c r="AW14" i="98" s="1"/>
  <c r="AL14" i="98"/>
  <c r="AM14" i="98" s="1"/>
  <c r="AO14" i="98" s="1"/>
  <c r="AP14" i="98" s="1"/>
  <c r="AQ14" i="98" s="1"/>
  <c r="AF14" i="98"/>
  <c r="AG14" i="98" s="1"/>
  <c r="AI14" i="98" s="1"/>
  <c r="AJ14" i="98" s="1"/>
  <c r="AK14" i="98" s="1"/>
  <c r="AR13" i="98"/>
  <c r="AS13" i="98" s="1"/>
  <c r="AU13" i="98" s="1"/>
  <c r="AV13" i="98" s="1"/>
  <c r="AW13" i="98" s="1"/>
  <c r="AL13" i="98"/>
  <c r="AM13" i="98" s="1"/>
  <c r="AO13" i="98" s="1"/>
  <c r="AP13" i="98" s="1"/>
  <c r="AQ13" i="98" s="1"/>
  <c r="AF13" i="98"/>
  <c r="AG13" i="98" s="1"/>
  <c r="AI13" i="98" s="1"/>
  <c r="AJ13" i="98" s="1"/>
  <c r="AK13" i="98" s="1"/>
  <c r="AR12" i="98"/>
  <c r="AS12" i="98" s="1"/>
  <c r="AU12" i="98" s="1"/>
  <c r="AV12" i="98" s="1"/>
  <c r="AW12" i="98" s="1"/>
  <c r="AL12" i="98"/>
  <c r="AM12" i="98" s="1"/>
  <c r="AO12" i="98" s="1"/>
  <c r="AP12" i="98" s="1"/>
  <c r="AQ12" i="98" s="1"/>
  <c r="AF12" i="98"/>
  <c r="AG12" i="98" s="1"/>
  <c r="AI12" i="98" s="1"/>
  <c r="AJ12" i="98" s="1"/>
  <c r="AK12" i="98" s="1"/>
  <c r="AR11" i="98"/>
  <c r="AS11" i="98" s="1"/>
  <c r="AU11" i="98" s="1"/>
  <c r="AV11" i="98" s="1"/>
  <c r="AW11" i="98" s="1"/>
  <c r="AL11" i="98"/>
  <c r="AM11" i="98" s="1"/>
  <c r="AO11" i="98" s="1"/>
  <c r="AP11" i="98" s="1"/>
  <c r="AQ11" i="98" s="1"/>
  <c r="AF11" i="98"/>
  <c r="AG11" i="98" s="1"/>
  <c r="AI11" i="98" s="1"/>
  <c r="AJ11" i="98" s="1"/>
  <c r="AK11" i="98" s="1"/>
  <c r="AR10" i="98"/>
  <c r="AS10" i="98" s="1"/>
  <c r="AU10" i="98" s="1"/>
  <c r="AV10" i="98" s="1"/>
  <c r="AW10" i="98" s="1"/>
  <c r="AL10" i="98"/>
  <c r="AM10" i="98" s="1"/>
  <c r="AO10" i="98" s="1"/>
  <c r="AP10" i="98" s="1"/>
  <c r="AQ10" i="98" s="1"/>
  <c r="AF10" i="98"/>
  <c r="AG10" i="98" s="1"/>
  <c r="AI10" i="98" s="1"/>
  <c r="AJ10" i="98" s="1"/>
  <c r="AK10" i="98" s="1"/>
  <c r="AR9" i="98"/>
  <c r="AS9" i="98" s="1"/>
  <c r="AU9" i="98" s="1"/>
  <c r="AV9" i="98" s="1"/>
  <c r="AW9" i="98" s="1"/>
  <c r="AL9" i="98"/>
  <c r="AM9" i="98" s="1"/>
  <c r="AO9" i="98" s="1"/>
  <c r="AP9" i="98" s="1"/>
  <c r="AQ9" i="98" s="1"/>
  <c r="AF9" i="98"/>
  <c r="AG9" i="98" s="1"/>
  <c r="AI9" i="98" s="1"/>
  <c r="AJ9" i="98" s="1"/>
  <c r="AK9" i="98" s="1"/>
  <c r="AR8" i="98"/>
  <c r="AS8" i="98" s="1"/>
  <c r="AU8" i="98" s="1"/>
  <c r="AV8" i="98" s="1"/>
  <c r="AW8" i="98" s="1"/>
  <c r="AL8" i="98"/>
  <c r="AM8" i="98" s="1"/>
  <c r="AO8" i="98" s="1"/>
  <c r="AP8" i="98" s="1"/>
  <c r="AQ8" i="98" s="1"/>
  <c r="AF8" i="98"/>
  <c r="AG8" i="98" s="1"/>
  <c r="AI8" i="98" s="1"/>
  <c r="AJ8" i="98" s="1"/>
  <c r="AK8" i="98" s="1"/>
  <c r="H181" i="99" l="1"/>
  <c r="H183" i="99" s="1"/>
  <c r="K183" i="99" s="1"/>
  <c r="J181" i="99"/>
  <c r="M181" i="99"/>
  <c r="I181" i="99"/>
  <c r="H184" i="99" s="1"/>
  <c r="K184" i="99" s="1"/>
  <c r="R242" i="98"/>
  <c r="J242" i="98"/>
  <c r="L242" i="98"/>
  <c r="N242" i="98"/>
  <c r="AQ169" i="98"/>
  <c r="AW169" i="98"/>
  <c r="AK169" i="98"/>
  <c r="AQ241" i="98"/>
  <c r="AW241" i="98"/>
  <c r="AK241" i="98"/>
  <c r="I242" i="98"/>
  <c r="K242" i="98"/>
  <c r="M242" i="98"/>
  <c r="Q242" i="98"/>
  <c r="AW242" i="98" l="1"/>
  <c r="AK242" i="98"/>
  <c r="AK243" i="98" s="1"/>
  <c r="AQ242" i="98"/>
  <c r="Q245" i="98"/>
  <c r="Q246" i="98"/>
  <c r="Q244" i="98"/>
  <c r="Q247" i="98" l="1"/>
  <c r="U247" i="98" s="1"/>
  <c r="U245" i="98"/>
  <c r="U246" i="98"/>
  <c r="U244" i="98"/>
</calcChain>
</file>

<file path=xl/sharedStrings.xml><?xml version="1.0" encoding="utf-8"?>
<sst xmlns="http://schemas.openxmlformats.org/spreadsheetml/2006/main" count="3251" uniqueCount="578">
  <si>
    <t>чел.</t>
  </si>
  <si>
    <t>ч/ч</t>
  </si>
  <si>
    <t>ТР</t>
  </si>
  <si>
    <t>ТО</t>
  </si>
  <si>
    <t>10.11.</t>
  </si>
  <si>
    <t>СР</t>
  </si>
  <si>
    <t>малая башня</t>
  </si>
  <si>
    <t>11.10.</t>
  </si>
  <si>
    <t>пескосушилка</t>
  </si>
  <si>
    <t>04.07.</t>
  </si>
  <si>
    <t>хоз.цех</t>
  </si>
  <si>
    <t>06.07.</t>
  </si>
  <si>
    <t>котельная</t>
  </si>
  <si>
    <t>02.07.</t>
  </si>
  <si>
    <t>инструм.цех</t>
  </si>
  <si>
    <t>08.10.</t>
  </si>
  <si>
    <t>07.08.</t>
  </si>
  <si>
    <t>11.06.</t>
  </si>
  <si>
    <t>ЭМЦ</t>
  </si>
  <si>
    <t>загот.цех</t>
  </si>
  <si>
    <t>кузница</t>
  </si>
  <si>
    <t>Вентилятор приточный В-06-300   № 4          от МА4136</t>
  </si>
  <si>
    <t>09.10.</t>
  </si>
  <si>
    <t>07.06.</t>
  </si>
  <si>
    <t>01.09.</t>
  </si>
  <si>
    <t>Калориферная установка 7 (КСк8-4 шт.)       вент. № 4</t>
  </si>
  <si>
    <t>Калориферная установка 6 (КСк12-2 шт.)     вент. № 5</t>
  </si>
  <si>
    <t>06.10.</t>
  </si>
  <si>
    <t>над.хим.ч</t>
  </si>
  <si>
    <t>Калориферная установка 5 (КСк8-6 шт.)       вент. № 6</t>
  </si>
  <si>
    <t>над дисп</t>
  </si>
  <si>
    <t>Калориферная установка 4 (КСк10-6 шт.)     вент. № 8</t>
  </si>
  <si>
    <t>05.07.</t>
  </si>
  <si>
    <t>Калориферная установка 3 (КСк10-6 шт.)     вент. № 6,3</t>
  </si>
  <si>
    <t>Калориферная установка 2 (КСк10-2 шт.)     вент. № 4</t>
  </si>
  <si>
    <t>07.07.</t>
  </si>
  <si>
    <t>5 корп</t>
  </si>
  <si>
    <t>Калориферная установка 9 (КСк10-6 шт.)     вент. № 4</t>
  </si>
  <si>
    <t>отд. ремонта СА-3</t>
  </si>
  <si>
    <t>Калориферная установка 8 (КСк9-4 шт.)       вент. № 4</t>
  </si>
  <si>
    <t>Калориферная установка 7 (КСк8-3 шт.)       вент. № 3,2</t>
  </si>
  <si>
    <t>06.06.</t>
  </si>
  <si>
    <t>Калориферная установка 6 (КСк12-2 шт.)     вент. № 6,3</t>
  </si>
  <si>
    <t>Калориферная установка 5 (КСк12-3 шт.)     вент. № 6,3</t>
  </si>
  <si>
    <t>05.08.</t>
  </si>
  <si>
    <t>Калориферная установка 4 (КСк12-3 шт.)     вент. № 6,3</t>
  </si>
  <si>
    <t>Калориферная установка 3 (КСк12-2 шт.)     вент. № 6,3</t>
  </si>
  <si>
    <t>05.06.</t>
  </si>
  <si>
    <t>Калориферная установка 2 (КСк12-2 шт.)     вент. № 6,3</t>
  </si>
  <si>
    <t>08.07.</t>
  </si>
  <si>
    <t>Калориферная установка 1 (КСк8-6 шт.)       вент. № 4</t>
  </si>
  <si>
    <t>01.06.</t>
  </si>
  <si>
    <t>4 корп</t>
  </si>
  <si>
    <t>Калориферная установка 12 (КСк11-4 шт.)   вент. № 5</t>
  </si>
  <si>
    <t>11.08.</t>
  </si>
  <si>
    <t>Калориферная установка 11 (КСк11-3 шт.)   вент. № 6</t>
  </si>
  <si>
    <t>Калориферная установка 10 (КСк11-3 шт.)   вент. № 5</t>
  </si>
  <si>
    <t>12.06.</t>
  </si>
  <si>
    <t>Калориферная установка 9 (КСк10-4 шт.)     вент. № 5</t>
  </si>
  <si>
    <t>Калориферная установка 8 (КСк10-6 шт.)     вент. № 6,3</t>
  </si>
  <si>
    <t>12.08.</t>
  </si>
  <si>
    <t>Калориферная установка 7 (КСк10-6 шт.)     вент. № 4</t>
  </si>
  <si>
    <t>01.07.</t>
  </si>
  <si>
    <t>Калориферная установка 6 (КСк10-3 шт.)     вент. № 4</t>
  </si>
  <si>
    <t>Калориферная установка 5 (КСк8-8 шт.)       вент. № 4</t>
  </si>
  <si>
    <t>Калориферная установка 4 (КСк10-6 шт.)     вент. № 6,3</t>
  </si>
  <si>
    <t>Калориферная установка 3 (КСк10-1 шт.)     вент. № 3,15</t>
  </si>
  <si>
    <t>Калориферная установка 2 (КСк11-4 шт.)     вент. № 6,3</t>
  </si>
  <si>
    <t>Калориферная установка 1 (КСк8-8 шт.)       вент. № 5</t>
  </si>
  <si>
    <t>09.12.</t>
  </si>
  <si>
    <t>3 корп южн. панд.</t>
  </si>
  <si>
    <t>09.11.</t>
  </si>
  <si>
    <t>3 корп</t>
  </si>
  <si>
    <t>Калориферная установка 21 (КСк10-4 шт.)   вент. № 5</t>
  </si>
  <si>
    <t>Калориферная установка 20 (КСк10-4 шт.)   вент. № 5</t>
  </si>
  <si>
    <t>Калориферная установка 19 (КСк10-4 шт.)   вент. № 4</t>
  </si>
  <si>
    <t>Калориферная установка 18 (КСк10-4 шт.)   вент. № 4</t>
  </si>
  <si>
    <t>Калориферная установка 17 (КСк8-4 шт.)     вент. № 3,15</t>
  </si>
  <si>
    <t>Калориферная установка 16 (КСк8-4 шт.)     вент. № 3,15</t>
  </si>
  <si>
    <t>09.07.</t>
  </si>
  <si>
    <t>Калориферная установка 15 (КСк10-4 шт.)   вент. № 4</t>
  </si>
  <si>
    <t>Калориферная установка 14 (КСк10-4 шт.)   вент. № 4</t>
  </si>
  <si>
    <t>09.08.</t>
  </si>
  <si>
    <t>Калориферная установка 13 (КСк10-4 шт.)   вент. № 4</t>
  </si>
  <si>
    <t>Калориферная установка 12 (КСк10-9 шт.)   вент. № 4</t>
  </si>
  <si>
    <t>мех.отд. 3 корпус</t>
  </si>
  <si>
    <t>Калориферная установка 11 (КСк10-6 шт.)   вент. № 4</t>
  </si>
  <si>
    <t>06.08.</t>
  </si>
  <si>
    <t>Калориферная установка 10 (КСк10-3 шт.)   вент. № 5</t>
  </si>
  <si>
    <t>06.05.</t>
  </si>
  <si>
    <t>Калориферная установка 9 (КСк10-2 шт.)     вент. № 3,15</t>
  </si>
  <si>
    <t>Калориферная установка 8 (КСк8-6 шт.)       вент. № 4</t>
  </si>
  <si>
    <t>08.05.</t>
  </si>
  <si>
    <t>Калориферная установка 7 (КСк9-6 шт.)       вент. № 4</t>
  </si>
  <si>
    <t>08.06.</t>
  </si>
  <si>
    <t>Калориферная установка 6 (КСк9-6 шт.)       вент. № 4</t>
  </si>
  <si>
    <t>11.07.</t>
  </si>
  <si>
    <t>Калориферная установка 5 (КСк10-6 шт.)     вент. № 4</t>
  </si>
  <si>
    <t>Калориферная установка 4 (КСк10-3 шт.)     вент. № 4</t>
  </si>
  <si>
    <t>Калориферная установка 3 (КСк10-6 шт.)     вент. № 5</t>
  </si>
  <si>
    <t>Калориферная установка 2 (КСк9-6 шт.)       вент. № 4</t>
  </si>
  <si>
    <t>07.05.</t>
  </si>
  <si>
    <t>Калориферная установка 1 (КСк10-6 шт.)     вент. № 5</t>
  </si>
  <si>
    <t>2 корп</t>
  </si>
  <si>
    <t>Калориферная установка 6 (КСк10-4 шт.)     вент. № 4</t>
  </si>
  <si>
    <t>01.08.</t>
  </si>
  <si>
    <t>Калориферная установка 5 (КСк10-6шт.)      вент. № 6,3</t>
  </si>
  <si>
    <t>Калориферная установка 4 (КСк10-4 шт.)     вент. № 5</t>
  </si>
  <si>
    <t>Калориферная установка 3 (КСк10-6 шт.)     вен-т № 6,3</t>
  </si>
  <si>
    <t>Калориферная установка 2 (КСк10-3 шт.)     вент. № 4</t>
  </si>
  <si>
    <t>Калориферная установка 1 (КСк10-2 шт.)     вент. № 3,15</t>
  </si>
  <si>
    <t>08.11.</t>
  </si>
  <si>
    <t>1 корп</t>
  </si>
  <si>
    <t>Калориферная установка 12 (КСк6-8 шт.)     вент. № 5</t>
  </si>
  <si>
    <t>Калориферная установка 11 (КСк11-2 шт.)   вент. № 5</t>
  </si>
  <si>
    <t>Калориферная установка 10 (КСк11-4 шт.)   вент. № 5</t>
  </si>
  <si>
    <t>Калориферная установка 9 (КСк11-2 шт.)     вент. № 4</t>
  </si>
  <si>
    <t>Калориферная установка 8 (КСк9-6 шт.)       вент. № 3,15</t>
  </si>
  <si>
    <t>Калориферная установка 7 (КСк8-2 шт.)       вент. № 3,15</t>
  </si>
  <si>
    <t>05.05.</t>
  </si>
  <si>
    <t>Калориферная установка 6 (КСк8-2 шт.)       вент. № 3,15</t>
  </si>
  <si>
    <t>Калориферная установка 5 (КСк10-2 шт.)     вент. № 4</t>
  </si>
  <si>
    <t>Калориферная установка 3 (КСк11-2 шт.)     вент. № 3,15</t>
  </si>
  <si>
    <t>Калориферная установка 2 (КСк10-3 шт.)     вент. № 3,15</t>
  </si>
  <si>
    <t>компр.ст</t>
  </si>
  <si>
    <t>07.10.</t>
  </si>
  <si>
    <t>06.09.</t>
  </si>
  <si>
    <t>ЭАЦ</t>
  </si>
  <si>
    <t>вспом.маш</t>
  </si>
  <si>
    <t>10.07.</t>
  </si>
  <si>
    <t>08.08.</t>
  </si>
  <si>
    <t>10.08.</t>
  </si>
  <si>
    <t>09.09.</t>
  </si>
  <si>
    <t>09.06.</t>
  </si>
  <si>
    <t>автоматный</t>
  </si>
  <si>
    <t>столовая</t>
  </si>
  <si>
    <t>08.09.</t>
  </si>
  <si>
    <t xml:space="preserve"> </t>
  </si>
  <si>
    <t>4-ый корпус</t>
  </si>
  <si>
    <t>Троллея ввода-вывода ТПС пониженным напряжением</t>
  </si>
  <si>
    <t>1-ый корпус</t>
  </si>
  <si>
    <t>07.09.</t>
  </si>
  <si>
    <t>5-ый корпус</t>
  </si>
  <si>
    <t>3-ий корпус</t>
  </si>
  <si>
    <t>Комплект завес тепловых воздушных КЭВ-ПЕ, КЭВ-ПА</t>
  </si>
  <si>
    <t>вход 5 корп.</t>
  </si>
  <si>
    <t>Воздушно-тепловая завеса КЭВ 12П304Е</t>
  </si>
  <si>
    <t>вход в склад ЗЧМ</t>
  </si>
  <si>
    <t>вход 4 корп.</t>
  </si>
  <si>
    <t>эксперим.цех</t>
  </si>
  <si>
    <t>вход в контору</t>
  </si>
  <si>
    <t>электроцех</t>
  </si>
  <si>
    <t>Уст-ка воздухонагрев. УВЭ-65-01 с ящиком управления
и вентилятором ВР305-46-4</t>
  </si>
  <si>
    <t>Уст-ка воздухонагрев. УВЭ-30-02 с ящиком управления
и вентилятором ВР305-46-3.15</t>
  </si>
  <si>
    <t>компрес.ст</t>
  </si>
  <si>
    <t>Трансформаторная подстанция ТП-11</t>
  </si>
  <si>
    <t>2-ой корпус</t>
  </si>
  <si>
    <t>Трансформаторная подстанция ТП-10</t>
  </si>
  <si>
    <t>04.08.</t>
  </si>
  <si>
    <t>стройгруппа</t>
  </si>
  <si>
    <t>Щиток освещения ЩО-6</t>
  </si>
  <si>
    <t>Щиток освещения ЩО-8</t>
  </si>
  <si>
    <t>03.08.</t>
  </si>
  <si>
    <t>локомотив.раздат.</t>
  </si>
  <si>
    <t>Щиток освещения ЩО-4</t>
  </si>
  <si>
    <t>учебный корпус</t>
  </si>
  <si>
    <t>03.09.</t>
  </si>
  <si>
    <t>компрессорная ст.</t>
  </si>
  <si>
    <t>03.10.</t>
  </si>
  <si>
    <t>отд.вспом.машин</t>
  </si>
  <si>
    <t>Щиток освещения ЩО-12</t>
  </si>
  <si>
    <t>Щиток освещения ЩО-4                запад</t>
  </si>
  <si>
    <t>Щиток освещения ЩО-4                восток</t>
  </si>
  <si>
    <t>мастерские 1-5</t>
  </si>
  <si>
    <t>Щиток освещения ЩО-6                 2-ой этаж (структура)</t>
  </si>
  <si>
    <t>Щиток освещения ЩО-12               коридор</t>
  </si>
  <si>
    <t>Щиток освещения ЩО-6                 коридор</t>
  </si>
  <si>
    <t>02.09.</t>
  </si>
  <si>
    <t>инструм.раздат.</t>
  </si>
  <si>
    <t>душевая женская</t>
  </si>
  <si>
    <t>02.10.</t>
  </si>
  <si>
    <t>отд.топливной апп.</t>
  </si>
  <si>
    <t>02.08.</t>
  </si>
  <si>
    <t>Щиток освещения ЩО-6            3-ий этаж</t>
  </si>
  <si>
    <t>Щиток освещения ЩО-6            2-ой этаж</t>
  </si>
  <si>
    <t>ХТЛ</t>
  </si>
  <si>
    <t>Щиток освещения ЩО-4            2-ой этаж коридор</t>
  </si>
  <si>
    <t>Щиток освещения ЩО-12          2-ой этаж коридор</t>
  </si>
  <si>
    <t>кладовая зап.частей</t>
  </si>
  <si>
    <t>автоматный цех</t>
  </si>
  <si>
    <t>душевая мужская</t>
  </si>
  <si>
    <t>столовая  2 этаж</t>
  </si>
  <si>
    <t>столовая  1 этаж</t>
  </si>
  <si>
    <t>01.10.</t>
  </si>
  <si>
    <t>Щиток освещения ЩО-3</t>
  </si>
  <si>
    <t>отд.рем.холодильн.</t>
  </si>
  <si>
    <t>контора</t>
  </si>
  <si>
    <t>Щиток освещения ЩО-7</t>
  </si>
  <si>
    <t>АЛСН</t>
  </si>
  <si>
    <t>Щиток освещения ЩО-6            1-ый этаж</t>
  </si>
  <si>
    <t>ЦТПиА</t>
  </si>
  <si>
    <t>01.05.</t>
  </si>
  <si>
    <t>новый САУТ</t>
  </si>
  <si>
    <t>эксперимент.цех</t>
  </si>
  <si>
    <t>экипир. 12 путь</t>
  </si>
  <si>
    <t>экипир. 8-10 путь</t>
  </si>
  <si>
    <t>08.07</t>
  </si>
  <si>
    <t>экипир. 4 путь</t>
  </si>
  <si>
    <t>БП   3-ий корпус</t>
  </si>
  <si>
    <t>обдувка</t>
  </si>
  <si>
    <t>отд. РТИ</t>
  </si>
  <si>
    <t>стар.свароч.отд.</t>
  </si>
  <si>
    <t>нов.свароч.отд.</t>
  </si>
  <si>
    <t>над хим.чисткой</t>
  </si>
  <si>
    <t>04.10.</t>
  </si>
  <si>
    <t>отд.щел.АБ</t>
  </si>
  <si>
    <t>очистные</t>
  </si>
  <si>
    <t>ЦТП</t>
  </si>
  <si>
    <t>4-ый корпус, ТВЧ</t>
  </si>
  <si>
    <t>03.07.</t>
  </si>
  <si>
    <t>рем.автосцеп.</t>
  </si>
  <si>
    <t>мех.отд.загот</t>
  </si>
  <si>
    <t>рем.компрес.</t>
  </si>
  <si>
    <t>кузнеч.отд</t>
  </si>
  <si>
    <t>11.09.</t>
  </si>
  <si>
    <t>тепловозный</t>
  </si>
  <si>
    <t>хим.чистка</t>
  </si>
  <si>
    <t>2 эт. столовая</t>
  </si>
  <si>
    <t>строй.группа</t>
  </si>
  <si>
    <t>отд.секц.хол.</t>
  </si>
  <si>
    <t>отд.кислот.АБ</t>
  </si>
  <si>
    <t>мех.отд.3 к.</t>
  </si>
  <si>
    <t>точные приб.</t>
  </si>
  <si>
    <t>1 эт. точные приб.</t>
  </si>
  <si>
    <t>Э/узел  3-ий корп.</t>
  </si>
  <si>
    <t xml:space="preserve">Щит с комутационной аппаратурой </t>
  </si>
  <si>
    <t>05.10.</t>
  </si>
  <si>
    <t>06.11.</t>
  </si>
  <si>
    <t>б/н</t>
  </si>
  <si>
    <t>10.09.</t>
  </si>
  <si>
    <t>1 корпус</t>
  </si>
  <si>
    <t>4 корпус</t>
  </si>
  <si>
    <t>3 корпус</t>
  </si>
  <si>
    <t>рем.холод</t>
  </si>
  <si>
    <t>автосцеп</t>
  </si>
  <si>
    <t>5 корпус</t>
  </si>
  <si>
    <t>Крановый путь 25,5 м.</t>
  </si>
  <si>
    <t>разгруз.пл.</t>
  </si>
  <si>
    <t>Крановый путь 14 м.</t>
  </si>
  <si>
    <t>мех.отд. 3 корп.</t>
  </si>
  <si>
    <t>Крановый путь 16,6 м.</t>
  </si>
  <si>
    <t>Крановый путь 12 м.</t>
  </si>
  <si>
    <t>щелочн.от</t>
  </si>
  <si>
    <t>Крановый путь 9 м.</t>
  </si>
  <si>
    <t>кладовая</t>
  </si>
  <si>
    <t>Крановый путь 35,2 м.</t>
  </si>
  <si>
    <t>Крановый путь 19,5 м.</t>
  </si>
  <si>
    <t>Крановый путь 18 м.</t>
  </si>
  <si>
    <t>Крановый путь 12,5 м.</t>
  </si>
  <si>
    <t>Крановый путь 76 м.</t>
  </si>
  <si>
    <t>Крановый путь 25,8 м.</t>
  </si>
  <si>
    <t>Крановый путь 17,2 м.</t>
  </si>
  <si>
    <t>Крановый путь 11 м.</t>
  </si>
  <si>
    <t>моеч.отд.</t>
  </si>
  <si>
    <t>Крановый путь 5,8 м.</t>
  </si>
  <si>
    <t xml:space="preserve">Крановый путь </t>
  </si>
  <si>
    <t>04.05.</t>
  </si>
  <si>
    <t>Крановый путь 40,6 м.</t>
  </si>
  <si>
    <t>Крановый путь 42,2 м.</t>
  </si>
  <si>
    <t>башен. кран</t>
  </si>
  <si>
    <t>Крановый путь 87,5 м.</t>
  </si>
  <si>
    <t>мех.</t>
  </si>
  <si>
    <t>Отпускная
цена,
руб.</t>
  </si>
  <si>
    <t>Полная себесто-
имость,
руб.</t>
  </si>
  <si>
    <t>Общие прямые
расходы,
руб.</t>
  </si>
  <si>
    <t>Стоимость зап.частей, материалов,
руб.</t>
  </si>
  <si>
    <t>Основная
зарплата,
руб.</t>
  </si>
  <si>
    <t>Общие
трудо-
затраты,
чел/час</t>
  </si>
  <si>
    <t>Текущий ремонт</t>
  </si>
  <si>
    <t>Техническое обслуживание</t>
  </si>
  <si>
    <t>Месяц постановки на ремонт</t>
  </si>
  <si>
    <t>Трудозатраты
на межремонт.
обслуживание, чел.</t>
  </si>
  <si>
    <t>коэф. сменности</t>
  </si>
  <si>
    <t>коэф. срока службы</t>
  </si>
  <si>
    <t>Трудозатраты
на средний ремонт, чел/час</t>
  </si>
  <si>
    <t>Трудозатраты
на текущий ремонт, чел/час</t>
  </si>
  <si>
    <t>Трудозатраты
на техобслужи-
вание, чел/час</t>
  </si>
  <si>
    <t>Группа ремонтной сложности</t>
  </si>
  <si>
    <t>Дата
послед-
него КР</t>
  </si>
  <si>
    <t>Межре-монтный
 цикл,
лет</t>
  </si>
  <si>
    <t>Инвентар.
номер</t>
  </si>
  <si>
    <t>Наименование оборудования</t>
  </si>
  <si>
    <t>№ п/п</t>
  </si>
  <si>
    <t>08.2008</t>
  </si>
  <si>
    <t>ПТОЛ Горхон</t>
  </si>
  <si>
    <t>06.2007</t>
  </si>
  <si>
    <t>у реостата</t>
  </si>
  <si>
    <t>07.2007</t>
  </si>
  <si>
    <t>зимняя печь</t>
  </si>
  <si>
    <t>Запорная арматура выжимного бака №60</t>
  </si>
  <si>
    <t>Запорная арматура выжимного бака №65</t>
  </si>
  <si>
    <t>под башней</t>
  </si>
  <si>
    <t>Запорная арматура выжимного бака №89</t>
  </si>
  <si>
    <t>Запорная арматура выжимного бака №90</t>
  </si>
  <si>
    <t>лет. Печь</t>
  </si>
  <si>
    <t>Запорная арматура выжимного бака №17 (1643 литра)</t>
  </si>
  <si>
    <t>08.2007</t>
  </si>
  <si>
    <t>Запорная арматура выжимного бака №54 (1643 литра)</t>
  </si>
  <si>
    <t xml:space="preserve">Калориферная установка 7 (КСк8-4 шт.)       </t>
  </si>
  <si>
    <t xml:space="preserve">Калориферная установка 6 (КСк12-2 шт.)    </t>
  </si>
  <si>
    <t xml:space="preserve">Калориферная установка 5 (КСк8-6 шт.)      </t>
  </si>
  <si>
    <t xml:space="preserve">Калориферная установка 4 (КСк10-6 шт.)    </t>
  </si>
  <si>
    <t xml:space="preserve">Калориферная установка 3 (КСк10-6 шт.)     </t>
  </si>
  <si>
    <t xml:space="preserve">Калориферная установка 2 (КСк10-2 шт.)    </t>
  </si>
  <si>
    <t xml:space="preserve">Калориферная установка 9 (КСк10-6 шт.)     </t>
  </si>
  <si>
    <t>отд.  СА-3</t>
  </si>
  <si>
    <t xml:space="preserve">Калориферная установка 8 (КСк9-4 шт.)      </t>
  </si>
  <si>
    <t xml:space="preserve">Калориферная установка 7 (КСк8-3 шт.)       </t>
  </si>
  <si>
    <t xml:space="preserve">Калориферная установка 6 (КСк12-2 шт.)     </t>
  </si>
  <si>
    <t xml:space="preserve">Калориферная установка 5 (КСк12-3 шт.)     </t>
  </si>
  <si>
    <t xml:space="preserve">Калориферная установка 4 (КСк12-3 шт.)     </t>
  </si>
  <si>
    <t xml:space="preserve">Калориферная установка 3 (КСк12-2 шт.)     </t>
  </si>
  <si>
    <t xml:space="preserve">Калориферная установка 2 (КСк12-2 шт.)     </t>
  </si>
  <si>
    <t xml:space="preserve">Калориферная установка 1 (КСк8-6 шт.)       </t>
  </si>
  <si>
    <t xml:space="preserve">Калориферная установка 12 (КСк11-4 шт.)  </t>
  </si>
  <si>
    <t xml:space="preserve">Калориферная установка 11 (КСк11-3 шт.)   </t>
  </si>
  <si>
    <t xml:space="preserve">Калориферная установка 10 (КСк11-3 шт.)   </t>
  </si>
  <si>
    <t xml:space="preserve">Калориферная установка 9 (КСк10-4 шт.)     </t>
  </si>
  <si>
    <t xml:space="preserve">Калориферная установка 8 (КСк10-6 шт.)    </t>
  </si>
  <si>
    <t xml:space="preserve">Калориферная установка 7 (КСк10-6 шт.)    </t>
  </si>
  <si>
    <t xml:space="preserve">Калориферная установка 6 (КСк10-3 шт.)    </t>
  </si>
  <si>
    <t xml:space="preserve">Калориферная установка 5 (КСк8-8 шт.)       </t>
  </si>
  <si>
    <t xml:space="preserve">Калориферная установка 4 (КСк10-6 шт.)     </t>
  </si>
  <si>
    <t xml:space="preserve">Калориферная установка 3 (КСк10-1 шт.)     </t>
  </si>
  <si>
    <t xml:space="preserve">Калориферная установка 2 (КСк11-4 шт.)    </t>
  </si>
  <si>
    <t xml:space="preserve">Калориферная установка 1 (КСк8-8 шт.)       </t>
  </si>
  <si>
    <t>3 корп.южн. панд.</t>
  </si>
  <si>
    <t xml:space="preserve">Калориферная установка 23 (КСк10-3 шт.)   </t>
  </si>
  <si>
    <t xml:space="preserve">Калориферная установка 22 (КСк8-4 шт.)    </t>
  </si>
  <si>
    <t xml:space="preserve">Калориферная установка 21 (КСк10-4 шт.)   </t>
  </si>
  <si>
    <t xml:space="preserve">Калориферная установка 20 (КСк10-4 шт.)   </t>
  </si>
  <si>
    <t xml:space="preserve">Калориферная установка 19 (КСк10-4 шт.)   </t>
  </si>
  <si>
    <t xml:space="preserve">Калориферная установка 18 (КСк10-4 шт.)   </t>
  </si>
  <si>
    <t xml:space="preserve">Калориферная установка 17 (КСк8-4 шт.)     </t>
  </si>
  <si>
    <t xml:space="preserve">Калориферная установка 16 (КСк8-4 шт.)     </t>
  </si>
  <si>
    <t xml:space="preserve">Калориферная установка 15 (КСк10-4 шт.)   </t>
  </si>
  <si>
    <t xml:space="preserve">Калориферная установка 14 (КСк10-4 шт.)   </t>
  </si>
  <si>
    <t xml:space="preserve">Калориферная установка 13 (КСк10-4 шт.)  </t>
  </si>
  <si>
    <t xml:space="preserve">Калориферная установка 12 (КСк10-9 шт.)   </t>
  </si>
  <si>
    <t xml:space="preserve">Калориферная установка 11 (КСк10-6 шт.)   </t>
  </si>
  <si>
    <t xml:space="preserve">Калориферная установка 10 (КСк10-3 шт.)   </t>
  </si>
  <si>
    <t xml:space="preserve">Калориферная установка 9 (КСк10-2 шт.)    </t>
  </si>
  <si>
    <t xml:space="preserve">Калориферная установка 8 (КСк8-6 шт.)      </t>
  </si>
  <si>
    <t xml:space="preserve">Калориферная установка 7 (КСк9-6 шт.)      </t>
  </si>
  <si>
    <t xml:space="preserve">Калориферная установка 6 (КСк9-6 шт.)      </t>
  </si>
  <si>
    <t xml:space="preserve">Калориферная установка 5 (КСк10-6 шт.)     </t>
  </si>
  <si>
    <t xml:space="preserve">Калориферная установка 4 (КСк10-3 шт.)    </t>
  </si>
  <si>
    <t xml:space="preserve">Калориферная установка 3 (КСк10-6 шт.)    </t>
  </si>
  <si>
    <t xml:space="preserve">Калориферная установка 2 (КСк9-6 шт.)       </t>
  </si>
  <si>
    <t xml:space="preserve">Калориферная установка 1 (КСк10-6 шт.)     </t>
  </si>
  <si>
    <t xml:space="preserve">Калориферная установка 6 (КСк10-4 шт.)     </t>
  </si>
  <si>
    <t xml:space="preserve">Калориферная установка 5 (КСк10-6шт.)      </t>
  </si>
  <si>
    <t xml:space="preserve">Калориферная установка 4 (КСк10-4 шт.)     </t>
  </si>
  <si>
    <t xml:space="preserve">Калориферная установка 2 (КСк10-3 шт.)     </t>
  </si>
  <si>
    <t xml:space="preserve">Калориферная установка 1 (КСк10-2 шт.)     </t>
  </si>
  <si>
    <t xml:space="preserve">Калориферная установка 12 (КСк6-8 шт.)    </t>
  </si>
  <si>
    <t xml:space="preserve">Калориферная установка 11 (КСк11-2 шт.)  </t>
  </si>
  <si>
    <t xml:space="preserve">Калориферная установка 10 (КСк11-4 шт.)   </t>
  </si>
  <si>
    <t xml:space="preserve">Калориферная установка 9 (КСк11-2 шт.)     </t>
  </si>
  <si>
    <t xml:space="preserve">Калориферная установка 8 (КСк9-6 шт.)     </t>
  </si>
  <si>
    <t xml:space="preserve">Калориферная установка 7 (КСк8-2 шт.)    </t>
  </si>
  <si>
    <t xml:space="preserve">Калориферная установка 6 (КСк8-2 шт.)       </t>
  </si>
  <si>
    <t xml:space="preserve">Калориферная установка 5 (КСк10-2 шт.)    </t>
  </si>
  <si>
    <t xml:space="preserve">Калориферная установка 4 (КСк10-4 шт.)    </t>
  </si>
  <si>
    <t xml:space="preserve">Калориферная установка 3 (КСк11-2 шт.)    </t>
  </si>
  <si>
    <t xml:space="preserve">Калориферная установка 2 (КСк10-3 шт.)   </t>
  </si>
  <si>
    <t xml:space="preserve">Калориферная установка 1 (КСк10-6 шт.)    </t>
  </si>
  <si>
    <t>08.12.</t>
  </si>
  <si>
    <t>Установка для промывки масляной системы дизелей</t>
  </si>
  <si>
    <t>с востока
под 4 корпусом</t>
  </si>
  <si>
    <t xml:space="preserve">Установка для слива отработанных и заправки моторными  маслами В2 и Г2ЦС </t>
  </si>
  <si>
    <t>с востока
под 3 корпусом</t>
  </si>
  <si>
    <t>07.11.</t>
  </si>
  <si>
    <t>старая ф/комп.</t>
  </si>
  <si>
    <t>водоподгот.</t>
  </si>
  <si>
    <t>Дистилятор электрический с запорной арматурой</t>
  </si>
  <si>
    <t>отд. кислот. АБ</t>
  </si>
  <si>
    <t>отд. щелоч. АБ</t>
  </si>
  <si>
    <t>Смазочная раздаточная осевого масла</t>
  </si>
  <si>
    <t xml:space="preserve">Установка для слива  и заправки моторными  маслами В2 и Г2ЦС </t>
  </si>
  <si>
    <t>Установка водоподготовки для локомотивов СВЛ-2</t>
  </si>
  <si>
    <t>Установка водоподготовительная</t>
  </si>
  <si>
    <t>цеха</t>
  </si>
  <si>
    <t>Вентиль на воздух   Ду-50  (6 шт.)</t>
  </si>
  <si>
    <t>Вентиль на воздух   Ду-40  (7 шт.)</t>
  </si>
  <si>
    <t>Вентиль на воздух   Ду-32  (18 шт.)</t>
  </si>
  <si>
    <t>Вентиль на воздух   Ду-25  (20 шт.)</t>
  </si>
  <si>
    <t>Вентиль на воздух   Ду-20  (5 шт.)</t>
  </si>
  <si>
    <t>Вентиль на воздух   Ду-15  (20 шт.)</t>
  </si>
  <si>
    <t>Задвижка чугунная на воздух   Ду-80  (5 шт.)</t>
  </si>
  <si>
    <t>Задвижка чугунная на воздух   Ду-50  (5 шт.)</t>
  </si>
  <si>
    <t>Колонка воздушная   (15 шт.)</t>
  </si>
  <si>
    <t>Колонка воздушная   (20 шт.)</t>
  </si>
  <si>
    <t>ТЧР-17</t>
  </si>
  <si>
    <t>Воздухопровод   Ду-20  (200 м.)</t>
  </si>
  <si>
    <t>Воздухопровод   Ду-25  (200 м.)</t>
  </si>
  <si>
    <t>Воздухопровод   Ду-32  (200 м.)</t>
  </si>
  <si>
    <t>Воздухопровод   Ду-89  (150 м.)</t>
  </si>
  <si>
    <t>Воздухопровод   Ду-76  (200 м.)</t>
  </si>
  <si>
    <t>Теплообменник водоводный</t>
  </si>
  <si>
    <t>Радиаторы чугунные отопительные (50 секций)</t>
  </si>
  <si>
    <t>Вентиль   Ду-50  (10 шт.)</t>
  </si>
  <si>
    <t>Вентиль   Ду-40  (10 шт.)</t>
  </si>
  <si>
    <t>Вентиль   Ду-32  (10 шт.)</t>
  </si>
  <si>
    <t>Вентиль   Ду-25  (10 шт.)</t>
  </si>
  <si>
    <t>Вентиль   Ду-20  (10 шт.)</t>
  </si>
  <si>
    <t>Вентиль   Ду-15  (10 шт.)</t>
  </si>
  <si>
    <t>Задвижка чугунная   Ду-150  (4 шт.)</t>
  </si>
  <si>
    <t>Задвижка чугунная   Ду-200  (2 шт.)</t>
  </si>
  <si>
    <t>Задвижка чугунная   Ду-100  (10 шт.)</t>
  </si>
  <si>
    <t>Задвижка чугунная   Ду-80  (10 шт.)</t>
  </si>
  <si>
    <t>Задвижка чугунная   Ду-50  (10 шт.)</t>
  </si>
  <si>
    <t xml:space="preserve">Фекальная канализация   Ду-120  (100 м.) </t>
  </si>
  <si>
    <t xml:space="preserve">Фекальная канализация   Ду-89  (100 м.) </t>
  </si>
  <si>
    <t xml:space="preserve">Производственная канализация   Ду-89  (100 м.) </t>
  </si>
  <si>
    <t xml:space="preserve">Производственная канализация   Ду-76  (100 м.) </t>
  </si>
  <si>
    <t>Трубопровод произв.канализации    Ду-50  (100 м.)</t>
  </si>
  <si>
    <t>Паропровод   Ду-76  (100 м.)</t>
  </si>
  <si>
    <t>Паропровод   Ду-50  (100 м.)</t>
  </si>
  <si>
    <t>Паропровод   Ду-40  (100 м.)</t>
  </si>
  <si>
    <t>07.12.</t>
  </si>
  <si>
    <t>Паропровод   Ду-32  (50 м.)</t>
  </si>
  <si>
    <t>Паропровод   Ду-32  (100 м.)</t>
  </si>
  <si>
    <t xml:space="preserve">Трубопровод горячей воды     Ду-159  (650 м.)  </t>
  </si>
  <si>
    <t xml:space="preserve">Трубопровод горячей воды     Ду-159  (500 м.)  </t>
  </si>
  <si>
    <t xml:space="preserve">Трубопровод горячей воды     Ду-102  (100 м.)  </t>
  </si>
  <si>
    <t xml:space="preserve">Трубопровод горячей воды     Ду-89  (100 м.)  </t>
  </si>
  <si>
    <t xml:space="preserve">Трубопровод горячей воды     Ду-76  (100 м.)  </t>
  </si>
  <si>
    <t xml:space="preserve">Трубопровод горячей воды     Ду-50  (100 м.)  </t>
  </si>
  <si>
    <t xml:space="preserve">Трубопровод горячей воды     Ду-40  (100 м.)  </t>
  </si>
  <si>
    <t xml:space="preserve">Трубопровод горячей воды     Ду-32  (100 м.)  </t>
  </si>
  <si>
    <t xml:space="preserve">Трубопровод горячей воды     Ду-25  (100 м.)  </t>
  </si>
  <si>
    <t xml:space="preserve">Трубопровод горячей воды     Ду-20  (100 м.)  </t>
  </si>
  <si>
    <t xml:space="preserve">Трубопровод горячей воды     Ду-15  (100 м.)  </t>
  </si>
  <si>
    <t>Трубопровод холодной воды   Ду-76  (100 м.)</t>
  </si>
  <si>
    <t>Трубопровод холодной воды   Ду-50  (100 м.)</t>
  </si>
  <si>
    <t>Трубопровод холодной воды   Ду-40  (100 м.)</t>
  </si>
  <si>
    <t>Трубопровод холодной воды   Ду-32  (100 м.)</t>
  </si>
  <si>
    <t>Трубопровод холодной воды   Ду-25  (100 м.)</t>
  </si>
  <si>
    <t>Трубопровод холодной воды   Ду-20  (100 м.)</t>
  </si>
  <si>
    <t>Трубопровод холодной воды   Ду-15  (100 м.)</t>
  </si>
  <si>
    <t>Воздухопровод   Ду-15  (150 м.)</t>
  </si>
  <si>
    <t>Воздухопровод   Ду-20  (100 м.)</t>
  </si>
  <si>
    <t>Воздухопровод   Ду-25  (150 м.)</t>
  </si>
  <si>
    <t>Воздухопровод   Ду-32  (100 м.)</t>
  </si>
  <si>
    <t>Воздухопровод   Ду-40  (100 м.)</t>
  </si>
  <si>
    <t>Воздухопровод   Ду-50  (100 м.)</t>
  </si>
  <si>
    <t>Воздухопровод   Ду-76  (100 м.)</t>
  </si>
  <si>
    <t>коэф. 
смен-
ности</t>
  </si>
  <si>
    <t>Трудозатраты на СР, чел/час</t>
  </si>
  <si>
    <t>Трудозатраты на ТР, чел/час</t>
  </si>
  <si>
    <t>Трудозатраты на ТО, чел/час</t>
  </si>
  <si>
    <t>группа
 сложн.
ремонта</t>
  </si>
  <si>
    <t>Место установки</t>
  </si>
  <si>
    <t>коэф. 
срока служ
бы</t>
  </si>
  <si>
    <t>Межре
монт
ное обслу
жива
ние</t>
  </si>
  <si>
    <t>Место 
установки</t>
  </si>
  <si>
    <t>Инвен-
тарный
номер</t>
  </si>
  <si>
    <t>Установка умягчения воды с натрийкатионовым 
фильтром</t>
  </si>
  <si>
    <t>Установка для слива и заправки осевым и редукторным б/у маслами</t>
  </si>
  <si>
    <t>Пескопровод на позицию тепловозов 160 м.</t>
  </si>
  <si>
    <t>Пескопровод на позицию электровозов 57 м.</t>
  </si>
  <si>
    <t>Экипировочная позиция (эстакада, 2 бункера)</t>
  </si>
  <si>
    <t>Вентиляционное оборудование</t>
  </si>
  <si>
    <t>Шкаф силовой распределительный СП № 17</t>
  </si>
  <si>
    <t>Шкаф силовой распределительный СП № 13</t>
  </si>
  <si>
    <t>Шкаф силовой распределительный СП № 18</t>
  </si>
  <si>
    <t>Шкаф силовой распределительный СП № 21</t>
  </si>
  <si>
    <t>Шкаф силовой распределительный СП № 22</t>
  </si>
  <si>
    <t>Шкаф силовой распределительный СП № 26</t>
  </si>
  <si>
    <t>Шкаф силовой распределительный СП № 41</t>
  </si>
  <si>
    <t>Шкаф силовой распределительный СП № 43</t>
  </si>
  <si>
    <t>Шкаф силовой распределительный СП № 44</t>
  </si>
  <si>
    <t>Шкаф силовой распределительный СП № 47</t>
  </si>
  <si>
    <t>Шкаф силовой распределительный СП № 61</t>
  </si>
  <si>
    <t>Шкаф силовой распределительный СП № 4</t>
  </si>
  <si>
    <t>Шкаф силовой распределительный СП № 7</t>
  </si>
  <si>
    <t>Шкаф силовой распределительный СП № 10</t>
  </si>
  <si>
    <t>Шкаф силовой распределительный СП № 15</t>
  </si>
  <si>
    <t>Шкаф силовой распределительный СП № 16</t>
  </si>
  <si>
    <t>Шкаф силовой распределительный СП № 19</t>
  </si>
  <si>
    <t>Шкаф силовой распределительный СП № 20</t>
  </si>
  <si>
    <t>Шкаф силовой распределительный СП № 23</t>
  </si>
  <si>
    <t>Шкаф силовой распределительный СП № 27</t>
  </si>
  <si>
    <t>Шкаф силовой распределительный СП № 31</t>
  </si>
  <si>
    <t>Шкаф силовой распределительный СП № 39</t>
  </si>
  <si>
    <t>Шкаф силовой распределительный СП № 45</t>
  </si>
  <si>
    <t>Шкаф силовой распределительный СП № 49</t>
  </si>
  <si>
    <t>Шкаф силовой распределительный СП № 53</t>
  </si>
  <si>
    <t>Шкаф силовой распределительный СП № 55</t>
  </si>
  <si>
    <t>Шкаф силовой распределительный СП № 1</t>
  </si>
  <si>
    <t>Шкаф силовой распределительный СП № 2</t>
  </si>
  <si>
    <t>Шкаф силовой распределительный СП № 5</t>
  </si>
  <si>
    <t>Шкаф силовой распределительный СП № 8</t>
  </si>
  <si>
    <t>Шкаф силовой распределительный СП № 8-1</t>
  </si>
  <si>
    <t>Шкаф силовой распределительный СП № 9</t>
  </si>
  <si>
    <t>Шкаф силовой распределительный СП № 11</t>
  </si>
  <si>
    <t>Шкаф силовой распределительный СП № 12</t>
  </si>
  <si>
    <t>Шкаф силовой распределительный СП № 14</t>
  </si>
  <si>
    <t>Шкаф силовой распределительный СП № 28</t>
  </si>
  <si>
    <t>Шкаф силовой распределительный СП № 29</t>
  </si>
  <si>
    <t>Шкаф силовой распределительный СП № 32</t>
  </si>
  <si>
    <t>Шкаф силовой распределительный СП № 33</t>
  </si>
  <si>
    <t>Шкаф силовой распределительный СП № 54</t>
  </si>
  <si>
    <t>Шкаф силовой распределительный СП № 57</t>
  </si>
  <si>
    <t>Шкаф силовой распределительный СП № 58</t>
  </si>
  <si>
    <t xml:space="preserve">Шкаф силовой распределительный СП </t>
  </si>
  <si>
    <t>Шкаф силовой распределительный СП № 1-1</t>
  </si>
  <si>
    <t>Шкаф силовой распределительный СП № 3</t>
  </si>
  <si>
    <t>Шкаф силовой распределительный СП № 24</t>
  </si>
  <si>
    <t>Шкаф силовой распределительный СП № 40</t>
  </si>
  <si>
    <t>Шкаф силовой распределительный СП № 50</t>
  </si>
  <si>
    <t>Шкаф силовой распределительный СП № 35</t>
  </si>
  <si>
    <t>Шкаф силовой распределительный СП № 36</t>
  </si>
  <si>
    <t>Шкаф силовой распределительный СП № 34</t>
  </si>
  <si>
    <t>Шкаф силовой распределительный СП № 6</t>
  </si>
  <si>
    <t>Шкаф силовой распределительный СП № 25</t>
  </si>
  <si>
    <t>Шкаф силовой распределительный СП № 30</t>
  </si>
  <si>
    <t>ЭМЦ (сев. стена)</t>
  </si>
  <si>
    <t>Шкаф силовой распределительный СП № 42</t>
  </si>
  <si>
    <t>Шкаф силовой распределительный СП № 38</t>
  </si>
  <si>
    <t>Шкаф силовой распределительный СП № 37</t>
  </si>
  <si>
    <t>Шкаф силовой распределительный СП № 46</t>
  </si>
  <si>
    <t>Шкаф силовой распределительный СП № 48</t>
  </si>
  <si>
    <t>склад ЗЧиМ</t>
  </si>
  <si>
    <t>Шкаф силовой распределительный СП № 50-1</t>
  </si>
  <si>
    <t>Шкаф силовой распределительный СП № 51</t>
  </si>
  <si>
    <t>Шкаф силовой распределительный СП № 52</t>
  </si>
  <si>
    <t>Шкаф силовой распределительный СП № 56</t>
  </si>
  <si>
    <t>столовая (1 этаж)</t>
  </si>
  <si>
    <t>инструмент. цех</t>
  </si>
  <si>
    <t>Шкаф силовой распределительный СП № 59</t>
  </si>
  <si>
    <t>Шкаф силовой распределительный СП № 60</t>
  </si>
  <si>
    <t>Шкаф силовой распределительный СП № 1-2</t>
  </si>
  <si>
    <t>Шкаф силовой распределительный СП № 1-3</t>
  </si>
  <si>
    <t>Шкаф силовой распределительный СП № ЧП-69</t>
  </si>
  <si>
    <t>Шкаф силовой распределительный СП № ЧП-70</t>
  </si>
  <si>
    <t>Шкаф силовой распределительный СП № ЧП-71</t>
  </si>
  <si>
    <t>5-ый корп. (балкон)</t>
  </si>
  <si>
    <t>Шкаф силовой распределительный СП № 62</t>
  </si>
  <si>
    <t>5-ый корп. ю-з</t>
  </si>
  <si>
    <t>заготовит.цех</t>
  </si>
  <si>
    <t>Средний ремонт</t>
  </si>
  <si>
    <t>отд.САРТ загот.цех</t>
  </si>
  <si>
    <t>Подогреватель пароводяной</t>
  </si>
  <si>
    <t>Калориферная установка 22 (КСк8-4 шт.)     вент. № 4  5,5/1440</t>
  </si>
  <si>
    <t>Калориферная установка 23 (КСк10-3 шт.)   вент. № 5  5,5/960</t>
  </si>
  <si>
    <t>2\45003</t>
  </si>
  <si>
    <t>2\45004</t>
  </si>
  <si>
    <t>Подстанция для отопления 4-5 корпуса</t>
  </si>
  <si>
    <t>Вакуумная установка для сбора нефтепродуктов</t>
  </si>
  <si>
    <t>2-х осная платф.</t>
  </si>
  <si>
    <t>Воздухосборник В-6,3</t>
  </si>
  <si>
    <t>Трудоёмкость ремонта мех. оборудования с меж.ремонтным обслуживанием:</t>
  </si>
  <si>
    <t>Трудоёмкость ремонта мех. оборудования без меж.ремонтного обслуживания:</t>
  </si>
  <si>
    <t>Трудоёмкость ремонта электрооборудования без межремонтного обслуживания:</t>
  </si>
  <si>
    <t>Трудоёмкость ремонта электрооборудования с межремонтным обслуживанием:</t>
  </si>
  <si>
    <t>5 корп в ЭМЦ</t>
  </si>
  <si>
    <t>КР</t>
  </si>
  <si>
    <t>Трудозатраты на КР, чел/час</t>
  </si>
  <si>
    <t>электр</t>
  </si>
  <si>
    <t>Трудоёмкость с межрем:</t>
  </si>
  <si>
    <t>Трудоёмкость без межрем:</t>
  </si>
  <si>
    <t>колличество</t>
  </si>
  <si>
    <t>* Затраты на материалы составляют 190 000 руб.</t>
  </si>
  <si>
    <t>Стоимость материалов</t>
  </si>
  <si>
    <t>График
планово-предупредительного ремонта
 оборудования СЛД-79 на год</t>
  </si>
  <si>
    <t>График
планово-предупредительного ремонта
 сантехнического оборудования СЛД-79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</si>
</sst>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&quot;р.&quot;"/>
  </numFmts>
  <fonts count="12" x14ac:knownFonts="1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1">
      <alignment horizontal="center" vertical="center"/>
    </xf>
  </cellStyleXfs>
  <cellXfs count="438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center" vertical="center"/>
    </xf>
    <xf numFmtId="4" fontId="1" fillId="0" borderId="0" xfId="1" applyNumberForma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/>
    </xf>
    <xf numFmtId="4" fontId="1" fillId="0" borderId="1" xfId="1" applyNumberFormat="1" applyFill="1" applyBorder="1" applyAlignment="1">
      <alignment horizontal="right" vertical="center"/>
    </xf>
    <xf numFmtId="4" fontId="1" fillId="0" borderId="7" xfId="1" applyNumberFormat="1" applyFill="1" applyBorder="1" applyAlignment="1">
      <alignment horizontal="right" vertical="center"/>
    </xf>
    <xf numFmtId="164" fontId="1" fillId="0" borderId="8" xfId="1" applyNumberFormat="1" applyFill="1" applyBorder="1" applyAlignment="1">
      <alignment horizontal="center" vertical="center"/>
    </xf>
    <xf numFmtId="4" fontId="1" fillId="0" borderId="9" xfId="1" applyNumberFormat="1" applyFill="1" applyBorder="1" applyAlignment="1">
      <alignment horizontal="right" vertical="center"/>
    </xf>
    <xf numFmtId="4" fontId="1" fillId="0" borderId="10" xfId="1" applyNumberFormat="1" applyFill="1" applyBorder="1" applyAlignment="1">
      <alignment horizontal="right" vertical="center"/>
    </xf>
    <xf numFmtId="4" fontId="1" fillId="0" borderId="11" xfId="1" applyNumberFormat="1" applyFill="1" applyBorder="1" applyAlignment="1">
      <alignment horizontal="right" vertical="center"/>
    </xf>
    <xf numFmtId="2" fontId="1" fillId="0" borderId="12" xfId="1" applyNumberForma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2" fontId="1" fillId="0" borderId="0" xfId="1" applyNumberFormat="1" applyFill="1" applyBorder="1" applyAlignment="1">
      <alignment horizontal="center"/>
    </xf>
    <xf numFmtId="0" fontId="1" fillId="0" borderId="8" xfId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4" fontId="1" fillId="0" borderId="23" xfId="1" applyNumberFormat="1" applyFill="1" applyBorder="1" applyAlignment="1">
      <alignment horizontal="right" vertical="center"/>
    </xf>
    <xf numFmtId="4" fontId="1" fillId="0" borderId="24" xfId="1" applyNumberFormat="1" applyFill="1" applyBorder="1" applyAlignment="1">
      <alignment horizontal="righ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4" fontId="1" fillId="0" borderId="27" xfId="1" applyNumberForma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right" vertical="center"/>
    </xf>
    <xf numFmtId="164" fontId="4" fillId="0" borderId="32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49" fontId="9" fillId="3" borderId="40" xfId="1" applyNumberFormat="1" applyFont="1" applyFill="1" applyBorder="1" applyAlignment="1">
      <alignment horizontal="center" vertical="center"/>
    </xf>
    <xf numFmtId="0" fontId="9" fillId="0" borderId="40" xfId="1" applyFont="1" applyBorder="1" applyAlignment="1">
      <alignment horizontal="center"/>
    </xf>
    <xf numFmtId="49" fontId="9" fillId="3" borderId="44" xfId="1" applyNumberFormat="1" applyFont="1" applyFill="1" applyBorder="1" applyAlignment="1">
      <alignment horizontal="center" vertical="center"/>
    </xf>
    <xf numFmtId="49" fontId="9" fillId="3" borderId="41" xfId="1" applyNumberFormat="1" applyFont="1" applyFill="1" applyBorder="1" applyAlignment="1">
      <alignment horizontal="center" vertical="center"/>
    </xf>
    <xf numFmtId="0" fontId="9" fillId="0" borderId="44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49" fontId="9" fillId="3" borderId="46" xfId="1" applyNumberFormat="1" applyFont="1" applyFill="1" applyBorder="1" applyAlignment="1">
      <alignment horizontal="center" vertical="center"/>
    </xf>
    <xf numFmtId="0" fontId="9" fillId="0" borderId="46" xfId="1" applyFont="1" applyBorder="1" applyAlignment="1">
      <alignment horizontal="center"/>
    </xf>
    <xf numFmtId="2" fontId="9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9" fillId="0" borderId="31" xfId="1" applyNumberFormat="1" applyFont="1" applyFill="1" applyBorder="1" applyAlignment="1">
      <alignment horizontal="center" vertical="center"/>
    </xf>
    <xf numFmtId="164" fontId="9" fillId="0" borderId="29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165" fontId="9" fillId="0" borderId="0" xfId="1" applyNumberFormat="1" applyFont="1" applyFill="1" applyAlignment="1">
      <alignment horizontal="center"/>
    </xf>
    <xf numFmtId="165" fontId="9" fillId="0" borderId="49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2" fontId="9" fillId="0" borderId="0" xfId="1" applyNumberFormat="1" applyFont="1" applyFill="1" applyAlignment="1">
      <alignment horizontal="center"/>
    </xf>
    <xf numFmtId="0" fontId="9" fillId="0" borderId="13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4" fontId="9" fillId="0" borderId="48" xfId="1" applyNumberFormat="1" applyFont="1" applyFill="1" applyBorder="1" applyAlignment="1">
      <alignment horizontal="center" vertical="center"/>
    </xf>
    <xf numFmtId="2" fontId="9" fillId="0" borderId="28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/>
    </xf>
    <xf numFmtId="2" fontId="9" fillId="0" borderId="16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/>
    </xf>
    <xf numFmtId="2" fontId="9" fillId="2" borderId="0" xfId="1" applyNumberFormat="1" applyFont="1" applyFill="1" applyAlignment="1">
      <alignment horizontal="center"/>
    </xf>
    <xf numFmtId="2" fontId="9" fillId="2" borderId="0" xfId="1" applyNumberFormat="1" applyFont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64" fontId="1" fillId="0" borderId="56" xfId="1" applyNumberFormat="1" applyFont="1" applyFill="1" applyBorder="1" applyAlignment="1">
      <alignment horizontal="center" vertical="center"/>
    </xf>
    <xf numFmtId="164" fontId="1" fillId="0" borderId="57" xfId="1" applyNumberFormat="1" applyFont="1" applyFill="1" applyBorder="1" applyAlignment="1">
      <alignment horizontal="center" vertical="center"/>
    </xf>
    <xf numFmtId="2" fontId="9" fillId="0" borderId="23" xfId="1" applyNumberFormat="1" applyFont="1" applyFill="1" applyBorder="1" applyAlignment="1">
      <alignment horizontal="center" vertical="center"/>
    </xf>
    <xf numFmtId="165" fontId="9" fillId="0" borderId="59" xfId="1" applyNumberFormat="1" applyFont="1" applyFill="1" applyBorder="1" applyAlignment="1">
      <alignment horizontal="center" vertical="center"/>
    </xf>
    <xf numFmtId="165" fontId="9" fillId="0" borderId="27" xfId="1" applyNumberFormat="1" applyFont="1" applyFill="1" applyBorder="1" applyAlignment="1">
      <alignment horizontal="center" vertical="center"/>
    </xf>
    <xf numFmtId="4" fontId="1" fillId="0" borderId="26" xfId="1" applyNumberFormat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4" fontId="1" fillId="0" borderId="14" xfId="1" applyNumberFormat="1" applyFill="1" applyBorder="1" applyAlignment="1">
      <alignment horizontal="right" vertical="center"/>
    </xf>
    <xf numFmtId="4" fontId="8" fillId="0" borderId="32" xfId="1" applyNumberFormat="1" applyFont="1" applyFill="1" applyBorder="1" applyAlignment="1">
      <alignment horizontal="right" vertical="center"/>
    </xf>
    <xf numFmtId="4" fontId="8" fillId="0" borderId="32" xfId="1" applyNumberFormat="1" applyFont="1" applyFill="1" applyBorder="1" applyAlignment="1">
      <alignment horizontal="center"/>
    </xf>
    <xf numFmtId="4" fontId="8" fillId="0" borderId="32" xfId="1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7" fillId="0" borderId="36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1" xfId="1" applyFill="1" applyBorder="1" applyAlignment="1">
      <alignment horizontal="center" vertical="center"/>
    </xf>
    <xf numFmtId="0" fontId="11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" fillId="0" borderId="0" xfId="1" applyFill="1" applyAlignment="1">
      <alignment horizontal="center" vertical="center"/>
    </xf>
    <xf numFmtId="0" fontId="11" fillId="0" borderId="0" xfId="1" applyFont="1"/>
    <xf numFmtId="0" fontId="11" fillId="0" borderId="0" xfId="1" applyFont="1" applyBorder="1" applyAlignment="1"/>
    <xf numFmtId="165" fontId="11" fillId="0" borderId="0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64" fontId="9" fillId="3" borderId="48" xfId="1" applyNumberFormat="1" applyFont="1" applyFill="1" applyBorder="1" applyAlignment="1">
      <alignment horizontal="center" vertical="center"/>
    </xf>
    <xf numFmtId="2" fontId="9" fillId="3" borderId="28" xfId="1" applyNumberFormat="1" applyFont="1" applyFill="1" applyBorder="1" applyAlignment="1">
      <alignment horizontal="center" vertical="center"/>
    </xf>
    <xf numFmtId="164" fontId="9" fillId="3" borderId="15" xfId="1" applyNumberFormat="1" applyFont="1" applyFill="1" applyBorder="1" applyAlignment="1">
      <alignment horizontal="center" vertical="center"/>
    </xf>
    <xf numFmtId="2" fontId="9" fillId="3" borderId="16" xfId="1" applyNumberFormat="1" applyFont="1" applyFill="1" applyBorder="1" applyAlignment="1">
      <alignment horizontal="center" vertical="center"/>
    </xf>
    <xf numFmtId="165" fontId="9" fillId="3" borderId="59" xfId="1" applyNumberFormat="1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1" fillId="3" borderId="0" xfId="1" applyFont="1" applyFill="1"/>
    <xf numFmtId="0" fontId="1" fillId="3" borderId="0" xfId="1" applyFill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2" fontId="1" fillId="3" borderId="12" xfId="1" applyNumberFormat="1" applyFill="1" applyBorder="1" applyAlignment="1">
      <alignment horizontal="center" vertical="center"/>
    </xf>
    <xf numFmtId="4" fontId="1" fillId="3" borderId="10" xfId="1" applyNumberFormat="1" applyFill="1" applyBorder="1" applyAlignment="1">
      <alignment horizontal="right" vertical="center"/>
    </xf>
    <xf numFmtId="4" fontId="1" fillId="3" borderId="11" xfId="1" applyNumberFormat="1" applyFill="1" applyBorder="1" applyAlignment="1">
      <alignment horizontal="right" vertical="center"/>
    </xf>
    <xf numFmtId="4" fontId="1" fillId="3" borderId="9" xfId="1" applyNumberFormat="1" applyFill="1" applyBorder="1" applyAlignment="1">
      <alignment horizontal="right" vertical="center"/>
    </xf>
    <xf numFmtId="4" fontId="1" fillId="3" borderId="7" xfId="1" applyNumberFormat="1" applyFill="1" applyBorder="1" applyAlignment="1">
      <alignment horizontal="right" vertical="center"/>
    </xf>
    <xf numFmtId="4" fontId="1" fillId="3" borderId="27" xfId="1" applyNumberFormat="1" applyFill="1" applyBorder="1" applyAlignment="1">
      <alignment horizontal="right" vertical="center"/>
    </xf>
    <xf numFmtId="4" fontId="1" fillId="3" borderId="1" xfId="1" applyNumberFormat="1" applyFill="1" applyBorder="1" applyAlignment="1">
      <alignment horizontal="right" vertical="center"/>
    </xf>
    <xf numFmtId="4" fontId="1" fillId="3" borderId="26" xfId="1" applyNumberFormat="1" applyFill="1" applyBorder="1" applyAlignment="1">
      <alignment horizontal="center" vertical="center"/>
    </xf>
    <xf numFmtId="4" fontId="1" fillId="3" borderId="24" xfId="1" applyNumberFormat="1" applyFill="1" applyBorder="1" applyAlignment="1">
      <alignment horizontal="right" vertical="center"/>
    </xf>
    <xf numFmtId="4" fontId="1" fillId="3" borderId="23" xfId="1" applyNumberFormat="1" applyFill="1" applyBorder="1" applyAlignment="1">
      <alignment horizontal="right" vertical="center"/>
    </xf>
    <xf numFmtId="4" fontId="1" fillId="3" borderId="0" xfId="1" applyNumberFormat="1" applyFill="1" applyBorder="1" applyAlignment="1">
      <alignment horizontal="right" vertical="center"/>
    </xf>
    <xf numFmtId="0" fontId="1" fillId="3" borderId="0" xfId="1" applyFill="1"/>
    <xf numFmtId="0" fontId="3" fillId="3" borderId="26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3" borderId="52" xfId="1" applyFont="1" applyFill="1" applyBorder="1" applyAlignment="1">
      <alignment horizontal="center" vertical="center"/>
    </xf>
    <xf numFmtId="0" fontId="9" fillId="3" borderId="51" xfId="1" applyFont="1" applyFill="1" applyBorder="1" applyAlignment="1">
      <alignment horizontal="center" vertical="center"/>
    </xf>
    <xf numFmtId="2" fontId="1" fillId="3" borderId="26" xfId="1" applyNumberFormat="1" applyFill="1" applyBorder="1" applyAlignment="1">
      <alignment horizontal="center" vertical="center"/>
    </xf>
    <xf numFmtId="0" fontId="1" fillId="3" borderId="25" xfId="1" applyFill="1" applyBorder="1" applyAlignment="1">
      <alignment horizontal="center" vertical="center"/>
    </xf>
    <xf numFmtId="4" fontId="1" fillId="3" borderId="14" xfId="1" applyNumberFormat="1" applyFill="1" applyBorder="1" applyAlignment="1">
      <alignment horizontal="right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164" fontId="9" fillId="3" borderId="50" xfId="1" applyNumberFormat="1" applyFont="1" applyFill="1" applyBorder="1" applyAlignment="1">
      <alignment horizontal="center" vertical="center"/>
    </xf>
    <xf numFmtId="2" fontId="9" fillId="3" borderId="54" xfId="1" applyNumberFormat="1" applyFont="1" applyFill="1" applyBorder="1" applyAlignment="1">
      <alignment horizontal="center" vertical="center"/>
    </xf>
    <xf numFmtId="165" fontId="9" fillId="3" borderId="4" xfId="1" applyNumberFormat="1" applyFont="1" applyFill="1" applyBorder="1" applyAlignment="1">
      <alignment horizontal="center" vertical="center"/>
    </xf>
    <xf numFmtId="165" fontId="9" fillId="3" borderId="53" xfId="1" applyNumberFormat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1" fillId="3" borderId="36" xfId="1" applyFill="1" applyBorder="1" applyAlignment="1">
      <alignment vertical="center"/>
    </xf>
    <xf numFmtId="0" fontId="3" fillId="3" borderId="45" xfId="1" applyFont="1" applyFill="1" applyBorder="1" applyAlignment="1">
      <alignment horizontal="center" vertical="center"/>
    </xf>
    <xf numFmtId="4" fontId="1" fillId="3" borderId="21" xfId="1" applyNumberFormat="1" applyFill="1" applyBorder="1" applyAlignment="1">
      <alignment horizontal="right" vertical="center"/>
    </xf>
    <xf numFmtId="4" fontId="1" fillId="3" borderId="20" xfId="1" applyNumberFormat="1" applyFill="1" applyBorder="1" applyAlignment="1">
      <alignment horizontal="right" vertical="center"/>
    </xf>
    <xf numFmtId="0" fontId="1" fillId="3" borderId="22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2" fontId="9" fillId="0" borderId="37" xfId="1" applyNumberFormat="1" applyFont="1" applyFill="1" applyBorder="1" applyAlignment="1">
      <alignment horizontal="center" vertical="center"/>
    </xf>
    <xf numFmtId="2" fontId="9" fillId="0" borderId="40" xfId="1" applyNumberFormat="1" applyFont="1" applyFill="1" applyBorder="1" applyAlignment="1">
      <alignment horizontal="center" vertical="center"/>
    </xf>
    <xf numFmtId="2" fontId="9" fillId="0" borderId="72" xfId="1" applyNumberFormat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/>
    </xf>
    <xf numFmtId="164" fontId="4" fillId="0" borderId="65" xfId="1" applyNumberFormat="1" applyFont="1" applyFill="1" applyBorder="1" applyAlignment="1">
      <alignment horizontal="center" vertical="center"/>
    </xf>
    <xf numFmtId="164" fontId="4" fillId="0" borderId="68" xfId="1" applyNumberFormat="1" applyFont="1" applyFill="1" applyBorder="1" applyAlignment="1">
      <alignment horizontal="center" vertical="center"/>
    </xf>
    <xf numFmtId="2" fontId="9" fillId="0" borderId="45" xfId="1" applyNumberFormat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/>
    </xf>
    <xf numFmtId="0" fontId="1" fillId="0" borderId="67" xfId="1" applyFill="1" applyBorder="1"/>
    <xf numFmtId="0" fontId="4" fillId="0" borderId="55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1" fillId="0" borderId="76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9" fillId="0" borderId="79" xfId="1" applyFont="1" applyFill="1" applyBorder="1" applyAlignment="1">
      <alignment vertical="center"/>
    </xf>
    <xf numFmtId="0" fontId="9" fillId="0" borderId="80" xfId="1" applyFont="1" applyFill="1" applyBorder="1" applyAlignment="1">
      <alignment vertical="center"/>
    </xf>
    <xf numFmtId="0" fontId="9" fillId="0" borderId="80" xfId="1" applyFont="1" applyBorder="1" applyAlignment="1">
      <alignment vertical="center"/>
    </xf>
    <xf numFmtId="0" fontId="9" fillId="0" borderId="80" xfId="1" applyFont="1" applyFill="1" applyBorder="1" applyAlignment="1">
      <alignment horizontal="left" vertical="center"/>
    </xf>
    <xf numFmtId="0" fontId="9" fillId="0" borderId="81" xfId="1" applyFont="1" applyBorder="1" applyAlignment="1">
      <alignment vertical="center"/>
    </xf>
    <xf numFmtId="0" fontId="9" fillId="0" borderId="79" xfId="1" applyFont="1" applyFill="1" applyBorder="1" applyAlignment="1">
      <alignment horizontal="center" vertical="center"/>
    </xf>
    <xf numFmtId="0" fontId="9" fillId="0" borderId="80" xfId="1" applyFont="1" applyFill="1" applyBorder="1" applyAlignment="1">
      <alignment horizontal="center" vertical="center"/>
    </xf>
    <xf numFmtId="0" fontId="9" fillId="0" borderId="82" xfId="1" applyFont="1" applyBorder="1" applyAlignment="1">
      <alignment horizontal="center"/>
    </xf>
    <xf numFmtId="0" fontId="9" fillId="0" borderId="74" xfId="1" applyFont="1" applyBorder="1" applyAlignment="1">
      <alignment horizontal="center"/>
    </xf>
    <xf numFmtId="0" fontId="9" fillId="0" borderId="75" xfId="1" applyFont="1" applyBorder="1" applyAlignment="1">
      <alignment horizontal="center"/>
    </xf>
    <xf numFmtId="0" fontId="1" fillId="0" borderId="37" xfId="1" applyFill="1" applyBorder="1" applyAlignment="1">
      <alignment horizontal="center" vertical="center"/>
    </xf>
    <xf numFmtId="0" fontId="1" fillId="0" borderId="40" xfId="1" applyFill="1" applyBorder="1" applyAlignment="1">
      <alignment horizontal="center" vertical="center"/>
    </xf>
    <xf numFmtId="0" fontId="1" fillId="0" borderId="83" xfId="1" applyFill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9" fillId="0" borderId="84" xfId="1" applyFont="1" applyFill="1" applyBorder="1" applyAlignment="1">
      <alignment horizontal="center" vertical="center"/>
    </xf>
    <xf numFmtId="0" fontId="9" fillId="0" borderId="85" xfId="1" applyFont="1" applyFill="1" applyBorder="1" applyAlignment="1">
      <alignment horizontal="center" vertical="center"/>
    </xf>
    <xf numFmtId="0" fontId="9" fillId="0" borderId="78" xfId="1" applyFont="1" applyFill="1" applyBorder="1" applyAlignment="1">
      <alignment horizontal="center" vertical="center"/>
    </xf>
    <xf numFmtId="165" fontId="9" fillId="0" borderId="86" xfId="1" applyNumberFormat="1" applyFont="1" applyFill="1" applyBorder="1" applyAlignment="1">
      <alignment horizontal="center" vertical="center"/>
    </xf>
    <xf numFmtId="165" fontId="9" fillId="0" borderId="87" xfId="1" applyNumberFormat="1" applyFont="1" applyFill="1" applyBorder="1" applyAlignment="1">
      <alignment horizontal="center" vertical="center"/>
    </xf>
    <xf numFmtId="165" fontId="9" fillId="0" borderId="88" xfId="1" applyNumberFormat="1" applyFont="1" applyFill="1" applyBorder="1" applyAlignment="1">
      <alignment horizontal="center" vertical="center"/>
    </xf>
    <xf numFmtId="165" fontId="9" fillId="0" borderId="74" xfId="1" applyNumberFormat="1" applyFont="1" applyFill="1" applyBorder="1" applyAlignment="1">
      <alignment horizontal="center" vertical="center"/>
    </xf>
    <xf numFmtId="165" fontId="9" fillId="0" borderId="89" xfId="1" applyNumberFormat="1" applyFont="1" applyFill="1" applyBorder="1" applyAlignment="1">
      <alignment horizontal="center" vertical="center"/>
    </xf>
    <xf numFmtId="165" fontId="9" fillId="0" borderId="90" xfId="1" applyNumberFormat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0" fontId="1" fillId="0" borderId="41" xfId="1" applyBorder="1" applyAlignment="1">
      <alignment horizontal="center" vertical="center"/>
    </xf>
    <xf numFmtId="0" fontId="1" fillId="3" borderId="41" xfId="1" applyFont="1" applyFill="1" applyBorder="1" applyAlignment="1">
      <alignment horizontal="center" vertical="center"/>
    </xf>
    <xf numFmtId="0" fontId="1" fillId="3" borderId="41" xfId="1" applyFill="1" applyBorder="1" applyAlignment="1">
      <alignment horizontal="center" vertical="center"/>
    </xf>
    <xf numFmtId="0" fontId="1" fillId="3" borderId="46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ill="1" applyBorder="1"/>
    <xf numFmtId="0" fontId="9" fillId="0" borderId="85" xfId="1" applyFont="1" applyBorder="1" applyAlignment="1">
      <alignment vertical="center"/>
    </xf>
    <xf numFmtId="0" fontId="9" fillId="3" borderId="85" xfId="1" applyFont="1" applyFill="1" applyBorder="1" applyAlignment="1">
      <alignment vertical="center"/>
    </xf>
    <xf numFmtId="0" fontId="9" fillId="3" borderId="80" xfId="1" applyFont="1" applyFill="1" applyBorder="1" applyAlignment="1">
      <alignment vertical="center"/>
    </xf>
    <xf numFmtId="0" fontId="9" fillId="0" borderId="85" xfId="1" applyFont="1" applyBorder="1" applyAlignment="1">
      <alignment vertical="center" wrapText="1"/>
    </xf>
    <xf numFmtId="0" fontId="9" fillId="0" borderId="85" xfId="1" applyFont="1" applyFill="1" applyBorder="1" applyAlignment="1">
      <alignment vertical="center"/>
    </xf>
    <xf numFmtId="0" fontId="9" fillId="3" borderId="93" xfId="1" applyFont="1" applyFill="1" applyBorder="1" applyAlignment="1">
      <alignment vertical="center"/>
    </xf>
    <xf numFmtId="0" fontId="9" fillId="3" borderId="78" xfId="1" applyFont="1" applyFill="1" applyBorder="1" applyAlignment="1">
      <alignment vertical="center"/>
    </xf>
    <xf numFmtId="0" fontId="1" fillId="3" borderId="40" xfId="1" applyFont="1" applyFill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1" fillId="3" borderId="94" xfId="1" applyFill="1" applyBorder="1" applyAlignment="1">
      <alignment horizontal="center" vertical="center"/>
    </xf>
    <xf numFmtId="165" fontId="9" fillId="0" borderId="31" xfId="1" applyNumberFormat="1" applyFont="1" applyFill="1" applyBorder="1" applyAlignment="1">
      <alignment horizontal="center" vertical="center" wrapText="1"/>
    </xf>
    <xf numFmtId="165" fontId="9" fillId="0" borderId="29" xfId="1" applyNumberFormat="1" applyFont="1" applyFill="1" applyBorder="1" applyAlignment="1">
      <alignment horizontal="center" vertical="center" wrapText="1"/>
    </xf>
    <xf numFmtId="0" fontId="9" fillId="0" borderId="87" xfId="1" applyFont="1" applyBorder="1" applyAlignment="1">
      <alignment horizontal="center" vertical="center"/>
    </xf>
    <xf numFmtId="0" fontId="9" fillId="3" borderId="87" xfId="1" applyFont="1" applyFill="1" applyBorder="1" applyAlignment="1">
      <alignment horizontal="center" vertical="center"/>
    </xf>
    <xf numFmtId="0" fontId="9" fillId="0" borderId="87" xfId="1" applyNumberFormat="1" applyFont="1" applyFill="1" applyBorder="1" applyAlignment="1">
      <alignment horizontal="center" vertical="center"/>
    </xf>
    <xf numFmtId="0" fontId="9" fillId="3" borderId="87" xfId="1" applyNumberFormat="1" applyFont="1" applyFill="1" applyBorder="1" applyAlignment="1">
      <alignment horizontal="center" vertical="center"/>
    </xf>
    <xf numFmtId="0" fontId="9" fillId="3" borderId="90" xfId="1" applyNumberFormat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3" borderId="41" xfId="1" applyFont="1" applyFill="1" applyBorder="1" applyAlignment="1">
      <alignment horizontal="center" vertical="center"/>
    </xf>
    <xf numFmtId="0" fontId="9" fillId="0" borderId="41" xfId="1" applyNumberFormat="1" applyFont="1" applyFill="1" applyBorder="1" applyAlignment="1">
      <alignment horizontal="center" vertical="center"/>
    </xf>
    <xf numFmtId="0" fontId="9" fillId="3" borderId="41" xfId="1" applyNumberFormat="1" applyFont="1" applyFill="1" applyBorder="1" applyAlignment="1">
      <alignment horizontal="center" vertical="center"/>
    </xf>
    <xf numFmtId="0" fontId="9" fillId="3" borderId="46" xfId="1" applyNumberFormat="1" applyFont="1" applyFill="1" applyBorder="1" applyAlignment="1">
      <alignment horizontal="center" vertical="center"/>
    </xf>
    <xf numFmtId="0" fontId="9" fillId="0" borderId="85" xfId="1" applyFont="1" applyFill="1" applyBorder="1" applyAlignment="1">
      <alignment horizontal="left" vertical="center"/>
    </xf>
    <xf numFmtId="0" fontId="3" fillId="0" borderId="85" xfId="1" applyFont="1" applyBorder="1" applyAlignment="1">
      <alignment horizontal="center" vertical="center"/>
    </xf>
    <xf numFmtId="0" fontId="3" fillId="0" borderId="85" xfId="1" applyFont="1" applyFill="1" applyBorder="1" applyAlignment="1">
      <alignment horizontal="center" vertical="center"/>
    </xf>
    <xf numFmtId="0" fontId="3" fillId="3" borderId="78" xfId="1" applyFont="1" applyFill="1" applyBorder="1" applyAlignment="1">
      <alignment horizontal="center" vertical="center"/>
    </xf>
    <xf numFmtId="16" fontId="9" fillId="0" borderId="85" xfId="1" applyNumberFormat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3" fillId="3" borderId="85" xfId="1" applyFont="1" applyFill="1" applyBorder="1" applyAlignment="1">
      <alignment horizontal="center" vertical="center"/>
    </xf>
    <xf numFmtId="49" fontId="9" fillId="0" borderId="87" xfId="1" applyNumberFormat="1" applyFont="1" applyBorder="1" applyAlignment="1">
      <alignment horizontal="center" vertical="center"/>
    </xf>
    <xf numFmtId="49" fontId="9" fillId="3" borderId="8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2" fontId="11" fillId="0" borderId="0" xfId="1" applyNumberFormat="1" applyFont="1" applyFill="1" applyAlignment="1">
      <alignment horizontal="center"/>
    </xf>
    <xf numFmtId="2" fontId="11" fillId="0" borderId="0" xfId="1" applyNumberFormat="1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4" fontId="11" fillId="0" borderId="3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165" fontId="9" fillId="3" borderId="87" xfId="1" applyNumberFormat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1" fillId="3" borderId="40" xfId="1" applyFill="1" applyBorder="1" applyAlignment="1">
      <alignment horizontal="center" vertical="center"/>
    </xf>
    <xf numFmtId="164" fontId="9" fillId="3" borderId="26" xfId="1" applyNumberFormat="1" applyFont="1" applyFill="1" applyBorder="1" applyAlignment="1">
      <alignment horizontal="center" vertical="center"/>
    </xf>
    <xf numFmtId="2" fontId="9" fillId="3" borderId="23" xfId="1" applyNumberFormat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9" fillId="3" borderId="94" xfId="1" applyFont="1" applyFill="1" applyBorder="1" applyAlignment="1">
      <alignment horizontal="center" vertical="center"/>
    </xf>
    <xf numFmtId="49" fontId="9" fillId="3" borderId="95" xfId="1" applyNumberFormat="1" applyFont="1" applyFill="1" applyBorder="1" applyAlignment="1">
      <alignment horizontal="center" vertical="center"/>
    </xf>
    <xf numFmtId="0" fontId="1" fillId="3" borderId="23" xfId="1" applyFill="1" applyBorder="1"/>
    <xf numFmtId="49" fontId="9" fillId="3" borderId="90" xfId="1" applyNumberFormat="1" applyFont="1" applyFill="1" applyBorder="1" applyAlignment="1">
      <alignment horizontal="center" vertical="center"/>
    </xf>
    <xf numFmtId="0" fontId="9" fillId="3" borderId="80" xfId="1" applyFont="1" applyFill="1" applyBorder="1" applyAlignment="1">
      <alignment vertical="center" wrapText="1"/>
    </xf>
    <xf numFmtId="0" fontId="6" fillId="3" borderId="41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80" xfId="1" applyFont="1" applyFill="1" applyBorder="1" applyAlignment="1">
      <alignment horizontal="center" vertical="center"/>
    </xf>
    <xf numFmtId="2" fontId="9" fillId="3" borderId="40" xfId="1" applyNumberFormat="1" applyFont="1" applyFill="1" applyBorder="1" applyAlignment="1">
      <alignment horizontal="center" vertical="center"/>
    </xf>
    <xf numFmtId="0" fontId="9" fillId="3" borderId="74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2" fontId="1" fillId="0" borderId="0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4" fontId="1" fillId="3" borderId="97" xfId="1" applyNumberFormat="1" applyFill="1" applyBorder="1" applyAlignment="1">
      <alignment horizontal="right" vertical="center"/>
    </xf>
    <xf numFmtId="4" fontId="1" fillId="3" borderId="51" xfId="1" applyNumberFormat="1" applyFill="1" applyBorder="1" applyAlignment="1">
      <alignment horizontal="right" vertical="center"/>
    </xf>
    <xf numFmtId="2" fontId="1" fillId="3" borderId="98" xfId="1" applyNumberFormat="1" applyFill="1" applyBorder="1" applyAlignment="1">
      <alignment horizontal="center" vertical="center"/>
    </xf>
    <xf numFmtId="4" fontId="1" fillId="3" borderId="99" xfId="1" applyNumberFormat="1" applyFill="1" applyBorder="1" applyAlignment="1">
      <alignment horizontal="right" vertical="center"/>
    </xf>
    <xf numFmtId="4" fontId="1" fillId="3" borderId="100" xfId="1" applyNumberFormat="1" applyFill="1" applyBorder="1" applyAlignment="1">
      <alignment horizontal="right" vertical="center"/>
    </xf>
    <xf numFmtId="4" fontId="1" fillId="3" borderId="96" xfId="1" applyNumberFormat="1" applyFill="1" applyBorder="1" applyAlignment="1">
      <alignment horizontal="center" vertical="center"/>
    </xf>
    <xf numFmtId="4" fontId="1" fillId="3" borderId="47" xfId="1" applyNumberFormat="1" applyFill="1" applyBorder="1" applyAlignment="1">
      <alignment horizontal="right" vertical="center"/>
    </xf>
    <xf numFmtId="4" fontId="1" fillId="3" borderId="43" xfId="1" applyNumberFormat="1" applyFill="1" applyBorder="1" applyAlignment="1">
      <alignment horizontal="right" vertical="center"/>
    </xf>
    <xf numFmtId="4" fontId="1" fillId="3" borderId="98" xfId="1" applyNumberFormat="1" applyFill="1" applyBorder="1" applyAlignment="1">
      <alignment horizontal="center" vertical="center"/>
    </xf>
    <xf numFmtId="0" fontId="9" fillId="3" borderId="80" xfId="1" applyFont="1" applyFill="1" applyBorder="1" applyAlignment="1">
      <alignment horizontal="left" vertical="center"/>
    </xf>
    <xf numFmtId="0" fontId="1" fillId="3" borderId="40" xfId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24" xfId="1" applyFill="1" applyBorder="1"/>
    <xf numFmtId="0" fontId="3" fillId="3" borderId="26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16" fontId="9" fillId="3" borderId="41" xfId="1" applyNumberFormat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/>
    </xf>
    <xf numFmtId="2" fontId="1" fillId="0" borderId="0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/>
    </xf>
    <xf numFmtId="164" fontId="4" fillId="0" borderId="67" xfId="1" applyNumberFormat="1" applyFont="1" applyFill="1" applyBorder="1" applyAlignment="1">
      <alignment horizontal="center" vertical="center"/>
    </xf>
    <xf numFmtId="4" fontId="8" fillId="0" borderId="68" xfId="1" applyNumberFormat="1" applyFont="1" applyFill="1" applyBorder="1" applyAlignment="1">
      <alignment horizontal="right" vertical="center"/>
    </xf>
    <xf numFmtId="0" fontId="1" fillId="0" borderId="71" xfId="1" applyFill="1" applyBorder="1" applyAlignment="1">
      <alignment horizontal="center" vertical="center" wrapText="1"/>
    </xf>
    <xf numFmtId="0" fontId="1" fillId="3" borderId="71" xfId="1" applyFill="1" applyBorder="1"/>
    <xf numFmtId="0" fontId="1" fillId="0" borderId="71" xfId="1" applyBorder="1"/>
    <xf numFmtId="0" fontId="1" fillId="0" borderId="71" xfId="1" applyFill="1" applyBorder="1"/>
    <xf numFmtId="0" fontId="1" fillId="3" borderId="71" xfId="1" applyFill="1" applyBorder="1" applyAlignment="1">
      <alignment vertical="center"/>
    </xf>
    <xf numFmtId="0" fontId="1" fillId="0" borderId="71" xfId="1" applyFill="1" applyBorder="1" applyAlignment="1">
      <alignment vertical="center"/>
    </xf>
    <xf numFmtId="0" fontId="1" fillId="0" borderId="13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2" fontId="1" fillId="3" borderId="13" xfId="1" applyNumberFormat="1" applyFill="1" applyBorder="1" applyAlignment="1">
      <alignment horizontal="center"/>
    </xf>
    <xf numFmtId="0" fontId="1" fillId="3" borderId="1" xfId="1" applyFill="1" applyBorder="1"/>
    <xf numFmtId="2" fontId="1" fillId="3" borderId="13" xfId="1" applyNumberFormat="1" applyFill="1" applyBorder="1" applyAlignment="1">
      <alignment horizontal="center" vertical="center"/>
    </xf>
    <xf numFmtId="2" fontId="1" fillId="0" borderId="13" xfId="1" applyNumberFormat="1" applyFill="1" applyBorder="1" applyAlignment="1">
      <alignment horizontal="center" vertical="center"/>
    </xf>
    <xf numFmtId="2" fontId="1" fillId="3" borderId="6" xfId="1" applyNumberFormat="1" applyFill="1" applyBorder="1" applyAlignment="1">
      <alignment horizontal="center"/>
    </xf>
    <xf numFmtId="0" fontId="1" fillId="3" borderId="3" xfId="1" applyFill="1" applyBorder="1"/>
    <xf numFmtId="0" fontId="1" fillId="3" borderId="2" xfId="1" applyFill="1" applyBorder="1"/>
    <xf numFmtId="2" fontId="1" fillId="3" borderId="19" xfId="1" applyNumberFormat="1" applyFill="1" applyBorder="1" applyAlignment="1">
      <alignment horizontal="center"/>
    </xf>
    <xf numFmtId="0" fontId="1" fillId="3" borderId="18" xfId="1" applyFill="1" applyBorder="1"/>
    <xf numFmtId="0" fontId="1" fillId="3" borderId="17" xfId="1" applyFill="1" applyBorder="1"/>
    <xf numFmtId="167" fontId="8" fillId="4" borderId="61" xfId="1" applyNumberFormat="1" applyFont="1" applyFill="1" applyBorder="1"/>
    <xf numFmtId="167" fontId="8" fillId="4" borderId="32" xfId="1" applyNumberFormat="1" applyFont="1" applyFill="1" applyBorder="1"/>
    <xf numFmtId="167" fontId="8" fillId="4" borderId="58" xfId="1" applyNumberFormat="1" applyFont="1" applyFill="1" applyBorder="1"/>
    <xf numFmtId="0" fontId="1" fillId="0" borderId="69" xfId="1" applyBorder="1" applyAlignment="1">
      <alignment horizontal="center" vertical="center" wrapText="1"/>
    </xf>
    <xf numFmtId="0" fontId="1" fillId="0" borderId="70" xfId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11" fillId="0" borderId="69" xfId="1" applyFont="1" applyBorder="1" applyAlignment="1">
      <alignment horizontal="center" vertical="center" wrapText="1"/>
    </xf>
    <xf numFmtId="0" fontId="11" fillId="0" borderId="70" xfId="1" applyFont="1" applyBorder="1" applyAlignment="1">
      <alignment horizontal="center" vertical="center" wrapText="1"/>
    </xf>
    <xf numFmtId="0" fontId="11" fillId="0" borderId="65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 wrapText="1"/>
    </xf>
    <xf numFmtId="0" fontId="3" fillId="0" borderId="70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 vertical="center" wrapText="1"/>
    </xf>
    <xf numFmtId="0" fontId="3" fillId="0" borderId="91" xfId="1" applyFont="1" applyBorder="1" applyAlignment="1">
      <alignment horizontal="center" vertical="center" wrapText="1"/>
    </xf>
    <xf numFmtId="0" fontId="3" fillId="0" borderId="66" xfId="1" applyFont="1" applyBorder="1" applyAlignment="1">
      <alignment horizontal="center" vertical="center" wrapText="1"/>
    </xf>
    <xf numFmtId="0" fontId="1" fillId="0" borderId="69" xfId="1" applyFont="1" applyBorder="1" applyAlignment="1">
      <alignment horizontal="center" vertical="center" wrapText="1"/>
    </xf>
    <xf numFmtId="0" fontId="1" fillId="0" borderId="70" xfId="1" applyFont="1" applyBorder="1" applyAlignment="1">
      <alignment horizontal="center" vertical="center" wrapText="1"/>
    </xf>
    <xf numFmtId="0" fontId="1" fillId="0" borderId="65" xfId="1" applyFont="1" applyBorder="1" applyAlignment="1">
      <alignment horizontal="center" vertical="center" wrapText="1"/>
    </xf>
    <xf numFmtId="0" fontId="9" fillId="0" borderId="64" xfId="1" applyFont="1" applyBorder="1" applyAlignment="1">
      <alignment horizontal="center" vertical="center" wrapText="1"/>
    </xf>
    <xf numFmtId="0" fontId="9" fillId="0" borderId="92" xfId="1" applyFont="1" applyBorder="1" applyAlignment="1">
      <alignment horizontal="center" vertical="center" wrapText="1"/>
    </xf>
    <xf numFmtId="0" fontId="9" fillId="0" borderId="68" xfId="1" applyFont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9" fillId="0" borderId="63" xfId="1" applyFont="1" applyBorder="1" applyAlignment="1">
      <alignment horizontal="center" vertical="center" wrapText="1"/>
    </xf>
    <xf numFmtId="0" fontId="9" fillId="0" borderId="91" xfId="1" applyFont="1" applyBorder="1" applyAlignment="1">
      <alignment horizontal="center" vertical="center" wrapText="1"/>
    </xf>
    <xf numFmtId="0" fontId="9" fillId="0" borderId="69" xfId="1" applyFont="1" applyBorder="1" applyAlignment="1">
      <alignment horizontal="center" vertical="center" wrapText="1"/>
    </xf>
    <xf numFmtId="0" fontId="9" fillId="0" borderId="70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165" fontId="9" fillId="0" borderId="63" xfId="1" applyNumberFormat="1" applyFont="1" applyBorder="1" applyAlignment="1">
      <alignment horizontal="center" vertical="center" wrapText="1"/>
    </xf>
    <xf numFmtId="165" fontId="9" fillId="0" borderId="64" xfId="1" applyNumberFormat="1" applyFont="1" applyBorder="1" applyAlignment="1">
      <alignment horizontal="center" vertical="center" wrapText="1"/>
    </xf>
    <xf numFmtId="165" fontId="9" fillId="0" borderId="91" xfId="1" applyNumberFormat="1" applyFont="1" applyBorder="1" applyAlignment="1">
      <alignment horizontal="center" vertical="center" wrapText="1"/>
    </xf>
    <xf numFmtId="165" fontId="9" fillId="0" borderId="92" xfId="1" applyNumberFormat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66" xfId="1" applyFont="1" applyBorder="1" applyAlignment="1">
      <alignment horizontal="center" vertical="center" wrapText="1"/>
    </xf>
    <xf numFmtId="0" fontId="7" fillId="0" borderId="67" xfId="1" applyFont="1" applyBorder="1" applyAlignment="1">
      <alignment horizontal="center" vertical="center" wrapText="1"/>
    </xf>
    <xf numFmtId="0" fontId="7" fillId="0" borderId="68" xfId="1" applyFont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0" xfId="1" applyFont="1" applyAlignment="1">
      <alignment horizontal="right"/>
    </xf>
    <xf numFmtId="166" fontId="7" fillId="0" borderId="0" xfId="1" applyNumberFormat="1" applyFont="1" applyFill="1" applyAlignment="1">
      <alignment horizontal="right"/>
    </xf>
    <xf numFmtId="0" fontId="10" fillId="0" borderId="66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/>
    </xf>
    <xf numFmtId="2" fontId="1" fillId="0" borderId="66" xfId="1" applyNumberFormat="1" applyFill="1" applyBorder="1" applyAlignment="1">
      <alignment horizontal="center" vertical="center"/>
    </xf>
    <xf numFmtId="2" fontId="1" fillId="0" borderId="67" xfId="1" applyNumberFormat="1" applyFill="1" applyBorder="1" applyAlignment="1">
      <alignment horizontal="center" vertical="center"/>
    </xf>
    <xf numFmtId="2" fontId="1" fillId="0" borderId="68" xfId="1" applyNumberFormat="1" applyFill="1" applyBorder="1" applyAlignment="1">
      <alignment horizontal="center" vertical="center"/>
    </xf>
    <xf numFmtId="164" fontId="1" fillId="0" borderId="66" xfId="1" applyNumberFormat="1" applyFill="1" applyBorder="1" applyAlignment="1">
      <alignment horizontal="center" vertical="center"/>
    </xf>
    <xf numFmtId="164" fontId="1" fillId="0" borderId="67" xfId="1" applyNumberFormat="1" applyFill="1" applyBorder="1" applyAlignment="1">
      <alignment horizontal="center" vertical="center"/>
    </xf>
    <xf numFmtId="164" fontId="1" fillId="0" borderId="68" xfId="1" applyNumberFormat="1" applyFill="1" applyBorder="1" applyAlignment="1">
      <alignment horizontal="center" vertical="center"/>
    </xf>
    <xf numFmtId="4" fontId="1" fillId="0" borderId="66" xfId="1" applyNumberFormat="1" applyFill="1" applyBorder="1" applyAlignment="1">
      <alignment horizontal="center" vertical="center"/>
    </xf>
    <xf numFmtId="4" fontId="1" fillId="0" borderId="67" xfId="1" applyNumberFormat="1" applyFill="1" applyBorder="1" applyAlignment="1">
      <alignment horizontal="center" vertical="center"/>
    </xf>
    <xf numFmtId="4" fontId="1" fillId="0" borderId="68" xfId="1" applyNumberForma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" fillId="0" borderId="76" xfId="1" applyFill="1" applyBorder="1" applyAlignment="1">
      <alignment horizontal="center" vertical="center" wrapText="1"/>
    </xf>
    <xf numFmtId="0" fontId="1" fillId="0" borderId="46" xfId="1" applyFill="1" applyBorder="1" applyAlignment="1">
      <alignment horizontal="center" vertical="center" wrapText="1"/>
    </xf>
    <xf numFmtId="0" fontId="11" fillId="0" borderId="77" xfId="1" applyFont="1" applyFill="1" applyBorder="1" applyAlignment="1">
      <alignment horizontal="center" vertical="center" wrapText="1"/>
    </xf>
    <xf numFmtId="0" fontId="11" fillId="0" borderId="78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1" fillId="0" borderId="77" xfId="1" applyFont="1" applyFill="1" applyBorder="1" applyAlignment="1">
      <alignment horizontal="center" vertical="center" wrapText="1"/>
    </xf>
    <xf numFmtId="0" fontId="1" fillId="0" borderId="78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wrapText="1"/>
    </xf>
    <xf numFmtId="2" fontId="1" fillId="0" borderId="69" xfId="1" applyNumberFormat="1" applyFont="1" applyFill="1" applyBorder="1" applyAlignment="1">
      <alignment horizontal="center" vertical="center" wrapText="1"/>
    </xf>
    <xf numFmtId="2" fontId="1" fillId="0" borderId="65" xfId="1" applyNumberFormat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wrapText="1"/>
    </xf>
    <xf numFmtId="0" fontId="1" fillId="0" borderId="68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2" xfId="1" applyFont="1" applyFill="1" applyBorder="1" applyAlignment="1">
      <alignment horizontal="center" vertical="center" wrapText="1"/>
    </xf>
    <xf numFmtId="0" fontId="1" fillId="0" borderId="67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46" xfId="1" applyFont="1" applyFill="1" applyBorder="1" applyAlignment="1">
      <alignment horizontal="center" vertical="center" wrapText="1"/>
    </xf>
    <xf numFmtId="165" fontId="1" fillId="0" borderId="64" xfId="1" applyNumberFormat="1" applyFont="1" applyFill="1" applyBorder="1" applyAlignment="1">
      <alignment horizontal="center" vertical="center" wrapText="1"/>
    </xf>
    <xf numFmtId="165" fontId="1" fillId="0" borderId="6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D901"/>
  <sheetViews>
    <sheetView view="pageBreakPreview" zoomScale="60" zoomScaleNormal="70" workbookViewId="0">
      <pane ySplit="7" topLeftCell="A221" activePane="bottomLeft" state="frozen"/>
      <selection pane="bottomLeft" activeCell="G250" sqref="G250"/>
    </sheetView>
  </sheetViews>
  <sheetFormatPr defaultRowHeight="15" x14ac:dyDescent="0.2"/>
  <cols>
    <col min="1" max="1" width="4.375" style="3" customWidth="1"/>
    <col min="2" max="2" width="56.875" style="1" customWidth="1"/>
    <col min="3" max="3" width="16.625" style="3" customWidth="1"/>
    <col min="4" max="4" width="8.75" style="118" customWidth="1"/>
    <col min="5" max="5" width="7.875" style="84" customWidth="1"/>
    <col min="6" max="6" width="7.625" style="84" customWidth="1"/>
    <col min="7" max="7" width="7" style="83" customWidth="1"/>
    <col min="8" max="9" width="7" style="85" customWidth="1"/>
    <col min="10" max="10" width="6.875" style="85" customWidth="1"/>
    <col min="11" max="11" width="7" style="74" customWidth="1"/>
    <col min="12" max="14" width="7" style="86" customWidth="1"/>
    <col min="15" max="16" width="7" style="87" customWidth="1"/>
    <col min="17" max="18" width="7.375" style="73" customWidth="1"/>
    <col min="19" max="30" width="6.375" style="70" customWidth="1"/>
    <col min="31" max="31" width="5" style="4" customWidth="1"/>
    <col min="32" max="33" width="8.75" style="4" customWidth="1"/>
    <col min="34" max="34" width="10.5" style="4" customWidth="1"/>
    <col min="35" max="35" width="10" style="4" customWidth="1"/>
    <col min="36" max="36" width="10.625" style="4" customWidth="1"/>
    <col min="37" max="37" width="10.875" style="4" customWidth="1"/>
    <col min="38" max="38" width="8.75" style="4" customWidth="1"/>
    <col min="39" max="39" width="10.375" style="4" customWidth="1"/>
    <col min="40" max="40" width="11" style="4" customWidth="1"/>
    <col min="41" max="41" width="10.375" style="4" customWidth="1"/>
    <col min="42" max="42" width="10.5" style="4" customWidth="1"/>
    <col min="43" max="43" width="11.25" style="4" customWidth="1"/>
    <col min="44" max="44" width="10.625" style="70" customWidth="1"/>
    <col min="45" max="48" width="10.625" style="4" customWidth="1"/>
    <col min="49" max="49" width="11.75" style="4" customWidth="1"/>
    <col min="50" max="50" width="10.625" style="4" customWidth="1"/>
    <col min="51" max="51" width="8.875" style="4" customWidth="1"/>
    <col min="52" max="53" width="9" style="2"/>
    <col min="54" max="55" width="9.5" style="1" bestFit="1" customWidth="1"/>
    <col min="56" max="56" width="10.375" style="1" bestFit="1" customWidth="1"/>
    <col min="57" max="16384" width="9" style="1"/>
  </cols>
  <sheetData>
    <row r="1" spans="1:56" s="129" customFormat="1" ht="24.95" customHeight="1" x14ac:dyDescent="0.3">
      <c r="A1" s="127"/>
      <c r="B1" s="120"/>
      <c r="C1" s="363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2"/>
      <c r="AD1" s="29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297"/>
      <c r="AS1" s="127"/>
      <c r="AT1" s="127"/>
      <c r="AU1" s="127"/>
      <c r="AV1" s="127"/>
      <c r="AW1" s="127"/>
      <c r="AX1" s="127"/>
      <c r="AY1" s="127"/>
      <c r="AZ1" s="120"/>
      <c r="BA1" s="120"/>
    </row>
    <row r="2" spans="1:56" s="129" customFormat="1" ht="24.95" customHeight="1" x14ac:dyDescent="0.3">
      <c r="A2" s="127"/>
      <c r="B2" s="120"/>
      <c r="C2" s="363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2"/>
      <c r="AD2" s="29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297"/>
      <c r="AS2" s="127"/>
      <c r="AT2" s="127"/>
      <c r="AU2" s="127"/>
      <c r="AV2" s="127"/>
      <c r="AW2" s="127"/>
      <c r="AX2" s="127"/>
      <c r="AY2" s="127"/>
      <c r="AZ2" s="120"/>
      <c r="BA2" s="120"/>
    </row>
    <row r="3" spans="1:56" s="129" customFormat="1" ht="24.95" customHeight="1" x14ac:dyDescent="0.3">
      <c r="A3" s="127"/>
      <c r="B3" s="120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2"/>
      <c r="AD3" s="29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297"/>
      <c r="AS3" s="127"/>
      <c r="AT3" s="127"/>
      <c r="AU3" s="127"/>
      <c r="AV3" s="127"/>
      <c r="AW3" s="127"/>
      <c r="AX3" s="127"/>
      <c r="AY3" s="127"/>
      <c r="AZ3" s="120"/>
      <c r="BA3" s="120"/>
    </row>
    <row r="4" spans="1:56" ht="69" customHeight="1" thickBot="1" x14ac:dyDescent="0.25">
      <c r="A4" s="5"/>
      <c r="B4" s="2"/>
      <c r="C4" s="365" t="s">
        <v>576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128"/>
      <c r="AS4" s="5"/>
      <c r="AT4" s="5"/>
      <c r="AU4" s="5"/>
      <c r="AV4" s="5"/>
      <c r="AW4" s="5"/>
      <c r="AX4" s="5"/>
      <c r="AY4" s="5"/>
    </row>
    <row r="5" spans="1:56" ht="16.5" customHeight="1" thickBot="1" x14ac:dyDescent="0.25">
      <c r="A5" s="345" t="s">
        <v>292</v>
      </c>
      <c r="B5" s="348" t="s">
        <v>291</v>
      </c>
      <c r="C5" s="351" t="s">
        <v>463</v>
      </c>
      <c r="D5" s="354" t="s">
        <v>290</v>
      </c>
      <c r="E5" s="357" t="s">
        <v>289</v>
      </c>
      <c r="F5" s="360" t="s">
        <v>288</v>
      </c>
      <c r="G5" s="367" t="s">
        <v>287</v>
      </c>
      <c r="H5" s="360"/>
      <c r="I5" s="367" t="s">
        <v>286</v>
      </c>
      <c r="J5" s="360"/>
      <c r="K5" s="367" t="s">
        <v>285</v>
      </c>
      <c r="L5" s="360"/>
      <c r="M5" s="367" t="s">
        <v>284</v>
      </c>
      <c r="N5" s="360"/>
      <c r="O5" s="369" t="s">
        <v>283</v>
      </c>
      <c r="P5" s="360" t="s">
        <v>282</v>
      </c>
      <c r="Q5" s="372" t="s">
        <v>281</v>
      </c>
      <c r="R5" s="373"/>
      <c r="S5" s="376" t="s">
        <v>280</v>
      </c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8"/>
      <c r="AE5" s="298"/>
      <c r="AF5" s="382" t="s">
        <v>279</v>
      </c>
      <c r="AG5" s="383"/>
      <c r="AH5" s="383"/>
      <c r="AI5" s="383"/>
      <c r="AJ5" s="383"/>
      <c r="AK5" s="384"/>
      <c r="AL5" s="382" t="s">
        <v>278</v>
      </c>
      <c r="AM5" s="383"/>
      <c r="AN5" s="383"/>
      <c r="AO5" s="383"/>
      <c r="AP5" s="383"/>
      <c r="AQ5" s="384"/>
      <c r="AR5" s="382" t="s">
        <v>552</v>
      </c>
      <c r="AS5" s="383"/>
      <c r="AT5" s="383"/>
      <c r="AU5" s="383"/>
      <c r="AV5" s="383"/>
      <c r="AW5" s="384"/>
      <c r="AX5" s="5"/>
      <c r="AY5" s="5"/>
    </row>
    <row r="6" spans="1:56" s="6" customFormat="1" ht="42" customHeight="1" thickBot="1" x14ac:dyDescent="0.3">
      <c r="A6" s="346"/>
      <c r="B6" s="349"/>
      <c r="C6" s="352"/>
      <c r="D6" s="355"/>
      <c r="E6" s="358"/>
      <c r="F6" s="361"/>
      <c r="G6" s="368"/>
      <c r="H6" s="361"/>
      <c r="I6" s="368"/>
      <c r="J6" s="361"/>
      <c r="K6" s="368"/>
      <c r="L6" s="361"/>
      <c r="M6" s="368"/>
      <c r="N6" s="361"/>
      <c r="O6" s="370"/>
      <c r="P6" s="361"/>
      <c r="Q6" s="374"/>
      <c r="R6" s="375"/>
      <c r="S6" s="379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1"/>
      <c r="AE6" s="298"/>
      <c r="AF6" s="390" t="s">
        <v>277</v>
      </c>
      <c r="AG6" s="392" t="s">
        <v>276</v>
      </c>
      <c r="AH6" s="392" t="s">
        <v>275</v>
      </c>
      <c r="AI6" s="392" t="s">
        <v>274</v>
      </c>
      <c r="AJ6" s="392" t="s">
        <v>273</v>
      </c>
      <c r="AK6" s="385" t="s">
        <v>272</v>
      </c>
      <c r="AL6" s="390" t="s">
        <v>277</v>
      </c>
      <c r="AM6" s="392" t="s">
        <v>276</v>
      </c>
      <c r="AN6" s="392" t="s">
        <v>275</v>
      </c>
      <c r="AO6" s="392" t="s">
        <v>274</v>
      </c>
      <c r="AP6" s="392" t="s">
        <v>273</v>
      </c>
      <c r="AQ6" s="385" t="s">
        <v>272</v>
      </c>
      <c r="AR6" s="390" t="s">
        <v>277</v>
      </c>
      <c r="AS6" s="392" t="s">
        <v>276</v>
      </c>
      <c r="AT6" s="392" t="s">
        <v>275</v>
      </c>
      <c r="AU6" s="392" t="s">
        <v>274</v>
      </c>
      <c r="AV6" s="392" t="s">
        <v>273</v>
      </c>
      <c r="AW6" s="385" t="s">
        <v>272</v>
      </c>
      <c r="AX6" s="40"/>
      <c r="AY6" s="390" t="s">
        <v>573</v>
      </c>
      <c r="AZ6" s="392"/>
      <c r="BA6" s="392"/>
      <c r="BB6" s="394" t="s">
        <v>575</v>
      </c>
      <c r="BC6" s="394"/>
      <c r="BD6" s="395"/>
    </row>
    <row r="7" spans="1:56" s="6" customFormat="1" ht="21" customHeight="1" thickBot="1" x14ac:dyDescent="0.3">
      <c r="A7" s="347"/>
      <c r="B7" s="350"/>
      <c r="C7" s="353"/>
      <c r="D7" s="356"/>
      <c r="E7" s="359"/>
      <c r="F7" s="362"/>
      <c r="G7" s="227" t="s">
        <v>271</v>
      </c>
      <c r="H7" s="228" t="s">
        <v>570</v>
      </c>
      <c r="I7" s="229" t="s">
        <v>271</v>
      </c>
      <c r="J7" s="230" t="s">
        <v>570</v>
      </c>
      <c r="K7" s="229" t="s">
        <v>271</v>
      </c>
      <c r="L7" s="230" t="s">
        <v>570</v>
      </c>
      <c r="M7" s="229" t="s">
        <v>271</v>
      </c>
      <c r="N7" s="230" t="s">
        <v>570</v>
      </c>
      <c r="O7" s="371"/>
      <c r="P7" s="362"/>
      <c r="Q7" s="248" t="s">
        <v>271</v>
      </c>
      <c r="R7" s="249" t="s">
        <v>570</v>
      </c>
      <c r="S7" s="43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42">
        <v>9</v>
      </c>
      <c r="AB7" s="42">
        <v>10</v>
      </c>
      <c r="AC7" s="42">
        <v>11</v>
      </c>
      <c r="AD7" s="41">
        <v>12</v>
      </c>
      <c r="AE7" s="293"/>
      <c r="AF7" s="391"/>
      <c r="AG7" s="393"/>
      <c r="AH7" s="393"/>
      <c r="AI7" s="393"/>
      <c r="AJ7" s="393"/>
      <c r="AK7" s="386"/>
      <c r="AL7" s="391"/>
      <c r="AM7" s="393"/>
      <c r="AN7" s="393"/>
      <c r="AO7" s="393"/>
      <c r="AP7" s="393"/>
      <c r="AQ7" s="386"/>
      <c r="AR7" s="391"/>
      <c r="AS7" s="393"/>
      <c r="AT7" s="393"/>
      <c r="AU7" s="393"/>
      <c r="AV7" s="393"/>
      <c r="AW7" s="386"/>
      <c r="AX7" s="40"/>
      <c r="AY7" s="330" t="s">
        <v>3</v>
      </c>
      <c r="AZ7" s="119" t="s">
        <v>2</v>
      </c>
      <c r="BA7" s="119" t="s">
        <v>5</v>
      </c>
      <c r="BB7" s="324" t="s">
        <v>3</v>
      </c>
      <c r="BC7" s="119" t="s">
        <v>2</v>
      </c>
      <c r="BD7" s="331" t="s">
        <v>5</v>
      </c>
    </row>
    <row r="8" spans="1:56" s="159" customFormat="1" ht="18.75" customHeight="1" x14ac:dyDescent="0.2">
      <c r="A8" s="233">
        <v>104</v>
      </c>
      <c r="B8" s="238" t="s">
        <v>562</v>
      </c>
      <c r="C8" s="233" t="s">
        <v>124</v>
      </c>
      <c r="D8" s="266">
        <v>46010</v>
      </c>
      <c r="E8" s="256">
        <v>6</v>
      </c>
      <c r="F8" s="268" t="s">
        <v>136</v>
      </c>
      <c r="G8" s="133">
        <v>0.5</v>
      </c>
      <c r="H8" s="134">
        <v>2.5</v>
      </c>
      <c r="I8" s="135">
        <v>1.3200000000000003</v>
      </c>
      <c r="J8" s="136">
        <v>1.03125</v>
      </c>
      <c r="K8" s="135"/>
      <c r="L8" s="136"/>
      <c r="M8" s="137">
        <v>24.75</v>
      </c>
      <c r="N8" s="138">
        <v>37.125000000000007</v>
      </c>
      <c r="O8" s="256">
        <v>1.1000000000000001</v>
      </c>
      <c r="P8" s="251">
        <v>1.5</v>
      </c>
      <c r="Q8" s="139">
        <v>1.6500000000000002E-3</v>
      </c>
      <c r="R8" s="140">
        <v>4.5787500000000004E-3</v>
      </c>
      <c r="S8" s="141"/>
      <c r="T8" s="132" t="s">
        <v>3</v>
      </c>
      <c r="U8" s="132"/>
      <c r="V8" s="132"/>
      <c r="W8" s="132" t="s">
        <v>3</v>
      </c>
      <c r="X8" s="132"/>
      <c r="Y8" s="132"/>
      <c r="Z8" s="142" t="s">
        <v>5</v>
      </c>
      <c r="AA8" s="132"/>
      <c r="AB8" s="132"/>
      <c r="AC8" s="132" t="s">
        <v>3</v>
      </c>
      <c r="AD8" s="143"/>
      <c r="AE8" s="144"/>
      <c r="AF8" s="148">
        <f t="shared" ref="AF8:AF9" si="0">I8+J8</f>
        <v>2.3512500000000003</v>
      </c>
      <c r="AG8" s="149">
        <f>AF8*(77.13*1.4*1.6)</f>
        <v>406.22828400000003</v>
      </c>
      <c r="AH8" s="149">
        <v>85.307939640000001</v>
      </c>
      <c r="AI8" s="150">
        <f>AH8+AG8+(AG8*0.174)+(AG8*0.344)</f>
        <v>701.96247475200005</v>
      </c>
      <c r="AJ8" s="149">
        <f>AI8+(0.847*AG8)+(0.311*AI8)</f>
        <v>1264.3481609478722</v>
      </c>
      <c r="AK8" s="151">
        <f>AJ8+(0.35*AJ8)</f>
        <v>1706.8700172796275</v>
      </c>
      <c r="AL8" s="147">
        <f t="shared" ref="AL8:AL9" si="1">K8+L8</f>
        <v>0</v>
      </c>
      <c r="AM8" s="152">
        <f>AL8*(77.13*1.4*1.6)</f>
        <v>0</v>
      </c>
      <c r="AN8" s="152">
        <v>0</v>
      </c>
      <c r="AO8" s="153">
        <f>AN8+AM8+(AM8*0.174)+(AM8*0.344)</f>
        <v>0</v>
      </c>
      <c r="AP8" s="152">
        <f>AO8+(0.847*AM8)+(0.311*AO8)</f>
        <v>0</v>
      </c>
      <c r="AQ8" s="154">
        <f>AP8+(0.35*AP8)</f>
        <v>0</v>
      </c>
      <c r="AR8" s="155">
        <f t="shared" ref="AR8:AR9" si="2">M8+N8</f>
        <v>61.875000000000007</v>
      </c>
      <c r="AS8" s="156">
        <f>AR8*(77.13*1.4*1.6)</f>
        <v>10690.218000000001</v>
      </c>
      <c r="AT8" s="156">
        <v>5986.5220800000006</v>
      </c>
      <c r="AU8" s="156">
        <f>AT8+AS8+(AS8*0.174)+(AS8*0.344)</f>
        <v>22214.273004000002</v>
      </c>
      <c r="AV8" s="156">
        <f>AU8+(0.847*AS8)+(0.311*AU8)</f>
        <v>38177.526554244003</v>
      </c>
      <c r="AW8" s="157">
        <f>AV8+(0.35*AV8)</f>
        <v>51539.660848229403</v>
      </c>
      <c r="AX8" s="158"/>
      <c r="AY8" s="332">
        <v>3</v>
      </c>
      <c r="AZ8" s="325"/>
      <c r="BA8" s="325">
        <v>1</v>
      </c>
      <c r="BB8" s="325">
        <f>AH8*AY8</f>
        <v>255.92381892</v>
      </c>
      <c r="BC8" s="325">
        <f>AN8*AZ8</f>
        <v>0</v>
      </c>
      <c r="BD8" s="333">
        <f>AT8*BA8</f>
        <v>5986.5220800000006</v>
      </c>
    </row>
    <row r="9" spans="1:56" s="159" customFormat="1" ht="18.75" customHeight="1" x14ac:dyDescent="0.2">
      <c r="A9" s="233">
        <v>105</v>
      </c>
      <c r="B9" s="238" t="s">
        <v>562</v>
      </c>
      <c r="C9" s="233" t="s">
        <v>124</v>
      </c>
      <c r="D9" s="266">
        <v>46013</v>
      </c>
      <c r="E9" s="256">
        <v>6</v>
      </c>
      <c r="F9" s="268" t="s">
        <v>136</v>
      </c>
      <c r="G9" s="133">
        <v>0.5</v>
      </c>
      <c r="H9" s="134">
        <v>2.5</v>
      </c>
      <c r="I9" s="135">
        <v>1.3200000000000003</v>
      </c>
      <c r="J9" s="136">
        <v>1.03125</v>
      </c>
      <c r="K9" s="135"/>
      <c r="L9" s="136"/>
      <c r="M9" s="137">
        <v>24.75</v>
      </c>
      <c r="N9" s="138">
        <v>37.125000000000007</v>
      </c>
      <c r="O9" s="256">
        <v>1.1000000000000001</v>
      </c>
      <c r="P9" s="251">
        <v>1.5</v>
      </c>
      <c r="Q9" s="139">
        <v>1.6500000000000002E-3</v>
      </c>
      <c r="R9" s="140">
        <v>4.5787500000000004E-3</v>
      </c>
      <c r="S9" s="141"/>
      <c r="T9" s="132" t="s">
        <v>3</v>
      </c>
      <c r="U9" s="132"/>
      <c r="V9" s="132"/>
      <c r="W9" s="132" t="s">
        <v>3</v>
      </c>
      <c r="X9" s="132"/>
      <c r="Y9" s="132"/>
      <c r="Z9" s="142" t="s">
        <v>5</v>
      </c>
      <c r="AA9" s="132"/>
      <c r="AB9" s="132"/>
      <c r="AC9" s="132" t="s">
        <v>3</v>
      </c>
      <c r="AD9" s="143"/>
      <c r="AE9" s="144"/>
      <c r="AF9" s="148">
        <f t="shared" si="0"/>
        <v>2.3512500000000003</v>
      </c>
      <c r="AG9" s="149">
        <f>AF9*(77.13*1.4*1.6)</f>
        <v>406.22828400000003</v>
      </c>
      <c r="AH9" s="149">
        <v>85.307939640000001</v>
      </c>
      <c r="AI9" s="150">
        <f>AH9+AG9+(AG9*0.174)+(AG9*0.344)</f>
        <v>701.96247475200005</v>
      </c>
      <c r="AJ9" s="149">
        <f>AI9+(0.847*AG9)+(0.311*AI9)</f>
        <v>1264.3481609478722</v>
      </c>
      <c r="AK9" s="151">
        <f>AJ9+(0.35*AJ9)</f>
        <v>1706.8700172796275</v>
      </c>
      <c r="AL9" s="147">
        <f t="shared" si="1"/>
        <v>0</v>
      </c>
      <c r="AM9" s="152">
        <f>AL9*(77.13*1.4*1.6)</f>
        <v>0</v>
      </c>
      <c r="AN9" s="152">
        <v>0</v>
      </c>
      <c r="AO9" s="153">
        <f>AN9+AM9+(AM9*0.174)+(AM9*0.344)</f>
        <v>0</v>
      </c>
      <c r="AP9" s="152">
        <f>AO9+(0.847*AM9)+(0.311*AO9)</f>
        <v>0</v>
      </c>
      <c r="AQ9" s="154">
        <f>AP9+(0.35*AP9)</f>
        <v>0</v>
      </c>
      <c r="AR9" s="155">
        <f t="shared" si="2"/>
        <v>61.875000000000007</v>
      </c>
      <c r="AS9" s="156">
        <f>AR9*(77.13*1.4*1.6)</f>
        <v>10690.218000000001</v>
      </c>
      <c r="AT9" s="156">
        <v>5986.5220800000006</v>
      </c>
      <c r="AU9" s="156">
        <f>AT9+AS9+(AS9*0.174)+(AS9*0.344)</f>
        <v>22214.273004000002</v>
      </c>
      <c r="AV9" s="156">
        <f>AU9+(0.847*AS9)+(0.311*AU9)</f>
        <v>38177.526554244003</v>
      </c>
      <c r="AW9" s="157">
        <f>AV9+(0.35*AV9)</f>
        <v>51539.660848229403</v>
      </c>
      <c r="AX9" s="158"/>
      <c r="AY9" s="332">
        <v>3</v>
      </c>
      <c r="AZ9" s="325"/>
      <c r="BA9" s="325">
        <v>1</v>
      </c>
      <c r="BB9" s="325">
        <f t="shared" ref="BB9:BB72" si="3">AH9*AY9</f>
        <v>255.92381892</v>
      </c>
      <c r="BC9" s="325">
        <f t="shared" ref="BC9:BC72" si="4">AN9*AZ9</f>
        <v>0</v>
      </c>
      <c r="BD9" s="333">
        <f t="shared" ref="BD9:BD72" si="5">AT9*BA9</f>
        <v>5986.5220800000006</v>
      </c>
    </row>
    <row r="10" spans="1:56" s="159" customFormat="1" ht="18.75" customHeight="1" x14ac:dyDescent="0.2">
      <c r="A10" s="233">
        <v>277</v>
      </c>
      <c r="B10" s="238" t="s">
        <v>270</v>
      </c>
      <c r="C10" s="233" t="s">
        <v>269</v>
      </c>
      <c r="D10" s="266" t="s">
        <v>238</v>
      </c>
      <c r="E10" s="256">
        <v>6</v>
      </c>
      <c r="F10" s="268" t="s">
        <v>22</v>
      </c>
      <c r="G10" s="133">
        <v>2</v>
      </c>
      <c r="H10" s="134">
        <v>0</v>
      </c>
      <c r="I10" s="135">
        <v>3.5200000000000005</v>
      </c>
      <c r="J10" s="136">
        <v>0</v>
      </c>
      <c r="K10" s="135">
        <v>15.620000000000001</v>
      </c>
      <c r="L10" s="136">
        <v>0</v>
      </c>
      <c r="M10" s="137"/>
      <c r="N10" s="138"/>
      <c r="O10" s="256">
        <v>1.1000000000000001</v>
      </c>
      <c r="P10" s="251">
        <v>1</v>
      </c>
      <c r="Q10" s="139">
        <v>4.4000000000000003E-3</v>
      </c>
      <c r="R10" s="140">
        <v>0</v>
      </c>
      <c r="S10" s="141"/>
      <c r="T10" s="132"/>
      <c r="U10" s="132" t="s">
        <v>3</v>
      </c>
      <c r="V10" s="132"/>
      <c r="W10" s="132"/>
      <c r="X10" s="132" t="s">
        <v>3</v>
      </c>
      <c r="Y10" s="132"/>
      <c r="Z10" s="132"/>
      <c r="AA10" s="142" t="s">
        <v>2</v>
      </c>
      <c r="AB10" s="132"/>
      <c r="AC10" s="132"/>
      <c r="AD10" s="143" t="s">
        <v>3</v>
      </c>
      <c r="AE10" s="144"/>
      <c r="AF10" s="148">
        <f t="shared" ref="AF10:AF28" si="6">I10+J10</f>
        <v>3.5200000000000005</v>
      </c>
      <c r="AG10" s="149">
        <f t="shared" ref="AG10:AG17" si="7">AF10*(77.13*1.4*1.6)</f>
        <v>608.15462400000001</v>
      </c>
      <c r="AH10" s="149">
        <v>127.71247104</v>
      </c>
      <c r="AI10" s="150">
        <f t="shared" ref="AI10:AI28" si="8">AH10+AG10+(AG10*0.174)+(AG10*0.344)</f>
        <v>1050.8911902719999</v>
      </c>
      <c r="AJ10" s="149">
        <f t="shared" ref="AJ10:AJ28" si="9">AI10+(0.847*AG10)+(0.311*AI10)</f>
        <v>1892.8253169745917</v>
      </c>
      <c r="AK10" s="151">
        <f t="shared" ref="AK10:AK28" si="10">AJ10+(0.35*AJ10)</f>
        <v>2555.3141779156986</v>
      </c>
      <c r="AL10" s="147">
        <f t="shared" ref="AL10:AL28" si="11">K10+L10</f>
        <v>15.620000000000001</v>
      </c>
      <c r="AM10" s="168">
        <f t="shared" ref="AM10:AM28" si="12">AL10*(77.13*1.4*1.6)</f>
        <v>2698.6861440000002</v>
      </c>
      <c r="AN10" s="152">
        <v>1133.44818048</v>
      </c>
      <c r="AO10" s="153">
        <f t="shared" ref="AO10:AO28" si="13">AN10+AM10+(AM10*0.174)+(AM10*0.344)</f>
        <v>5230.0537470720001</v>
      </c>
      <c r="AP10" s="152">
        <f t="shared" ref="AP10:AP28" si="14">AO10+(0.847*AM10)+(0.311*AO10)</f>
        <v>9142.3876263793936</v>
      </c>
      <c r="AQ10" s="154">
        <f t="shared" ref="AQ10:AQ28" si="15">AP10+(0.35*AP10)</f>
        <v>12342.223295612181</v>
      </c>
      <c r="AR10" s="155">
        <f t="shared" ref="AR10:AR28" si="16">M10+N10</f>
        <v>0</v>
      </c>
      <c r="AS10" s="156">
        <f t="shared" ref="AS10:AS28" si="17">AR10*(77.13*1.4*1.6)</f>
        <v>0</v>
      </c>
      <c r="AT10" s="156">
        <v>0</v>
      </c>
      <c r="AU10" s="156">
        <f t="shared" ref="AU10" si="18">AT10+AS10+(AS10*0.174)+(AS10*0.344)</f>
        <v>0</v>
      </c>
      <c r="AV10" s="156">
        <f t="shared" ref="AV10" si="19">AU10+(0.847*AS10)+(0.311*AU10)</f>
        <v>0</v>
      </c>
      <c r="AW10" s="157">
        <f t="shared" ref="AW10" si="20">AV10+(0.35*AV10)</f>
        <v>0</v>
      </c>
      <c r="AX10" s="158"/>
      <c r="AY10" s="332">
        <v>3</v>
      </c>
      <c r="AZ10" s="325">
        <v>1</v>
      </c>
      <c r="BA10" s="325"/>
      <c r="BB10" s="325">
        <f t="shared" si="3"/>
        <v>383.13741312000002</v>
      </c>
      <c r="BC10" s="325">
        <f t="shared" si="4"/>
        <v>1133.44818048</v>
      </c>
      <c r="BD10" s="333">
        <f t="shared" si="5"/>
        <v>0</v>
      </c>
    </row>
    <row r="11" spans="1:56" ht="18.75" customHeight="1" x14ac:dyDescent="0.2">
      <c r="A11" s="231">
        <v>278</v>
      </c>
      <c r="B11" s="237" t="s">
        <v>268</v>
      </c>
      <c r="C11" s="231" t="s">
        <v>245</v>
      </c>
      <c r="D11" s="261" t="s">
        <v>238</v>
      </c>
      <c r="E11" s="255">
        <v>6</v>
      </c>
      <c r="F11" s="267" t="s">
        <v>236</v>
      </c>
      <c r="G11" s="76">
        <v>2</v>
      </c>
      <c r="H11" s="77">
        <v>0</v>
      </c>
      <c r="I11" s="78">
        <v>3.5200000000000005</v>
      </c>
      <c r="J11" s="79">
        <v>0</v>
      </c>
      <c r="K11" s="78">
        <v>15.620000000000001</v>
      </c>
      <c r="L11" s="79">
        <v>0</v>
      </c>
      <c r="M11" s="80"/>
      <c r="N11" s="81"/>
      <c r="O11" s="255">
        <v>1.1000000000000001</v>
      </c>
      <c r="P11" s="250">
        <v>1</v>
      </c>
      <c r="Q11" s="102">
        <v>4.4000000000000003E-3</v>
      </c>
      <c r="R11" s="103">
        <v>0</v>
      </c>
      <c r="S11" s="19"/>
      <c r="T11" s="18" t="s">
        <v>3</v>
      </c>
      <c r="U11" s="18"/>
      <c r="V11" s="18"/>
      <c r="W11" s="28" t="s">
        <v>2</v>
      </c>
      <c r="X11" s="18"/>
      <c r="Y11" s="18"/>
      <c r="Z11" s="18" t="s">
        <v>3</v>
      </c>
      <c r="AA11" s="18"/>
      <c r="AB11" s="18"/>
      <c r="AC11" s="18" t="s">
        <v>3</v>
      </c>
      <c r="AD11" s="21"/>
      <c r="AE11" s="125"/>
      <c r="AF11" s="17">
        <f t="shared" si="6"/>
        <v>3.5200000000000005</v>
      </c>
      <c r="AG11" s="15">
        <f t="shared" si="7"/>
        <v>608.15462400000001</v>
      </c>
      <c r="AH11" s="15">
        <v>127.71247104</v>
      </c>
      <c r="AI11" s="16">
        <f t="shared" si="8"/>
        <v>1050.8911902719999</v>
      </c>
      <c r="AJ11" s="15">
        <f t="shared" si="9"/>
        <v>1892.8253169745917</v>
      </c>
      <c r="AK11" s="14">
        <f t="shared" si="10"/>
        <v>2555.3141779156986</v>
      </c>
      <c r="AL11" s="105">
        <f t="shared" si="11"/>
        <v>15.620000000000001</v>
      </c>
      <c r="AM11" s="106">
        <f t="shared" si="12"/>
        <v>2698.6861440000002</v>
      </c>
      <c r="AN11" s="12">
        <v>1133.44818048</v>
      </c>
      <c r="AO11" s="35">
        <f t="shared" si="13"/>
        <v>5230.0537470720001</v>
      </c>
      <c r="AP11" s="12">
        <f t="shared" si="14"/>
        <v>9142.3876263793936</v>
      </c>
      <c r="AQ11" s="11">
        <f t="shared" si="15"/>
        <v>12342.223295612181</v>
      </c>
      <c r="AR11" s="104">
        <f t="shared" si="16"/>
        <v>0</v>
      </c>
      <c r="AS11" s="30">
        <f t="shared" si="17"/>
        <v>0</v>
      </c>
      <c r="AT11" s="30">
        <v>0</v>
      </c>
      <c r="AU11" s="30">
        <f t="shared" ref="AU11:AU28" si="21">AT11+AS11+(AS11*0.174)+(AS11*0.344)</f>
        <v>0</v>
      </c>
      <c r="AV11" s="30">
        <f t="shared" ref="AV11:AV28" si="22">AU11+(0.847*AS11)+(0.311*AU11)</f>
        <v>0</v>
      </c>
      <c r="AW11" s="29">
        <f t="shared" ref="AW11:AW28" si="23">AV11+(0.35*AV11)</f>
        <v>0</v>
      </c>
      <c r="AX11" s="158"/>
      <c r="AY11" s="332">
        <v>3</v>
      </c>
      <c r="AZ11" s="325">
        <v>1</v>
      </c>
      <c r="BA11" s="326"/>
      <c r="BB11" s="325">
        <f t="shared" si="3"/>
        <v>383.13741312000002</v>
      </c>
      <c r="BC11" s="325">
        <f t="shared" si="4"/>
        <v>1133.44818048</v>
      </c>
      <c r="BD11" s="333">
        <f t="shared" si="5"/>
        <v>0</v>
      </c>
    </row>
    <row r="12" spans="1:56" ht="18.75" customHeight="1" x14ac:dyDescent="0.2">
      <c r="A12" s="231">
        <v>279</v>
      </c>
      <c r="B12" s="237" t="s">
        <v>267</v>
      </c>
      <c r="C12" s="231" t="s">
        <v>18</v>
      </c>
      <c r="D12" s="261" t="s">
        <v>238</v>
      </c>
      <c r="E12" s="255">
        <v>6</v>
      </c>
      <c r="F12" s="267" t="s">
        <v>266</v>
      </c>
      <c r="G12" s="76">
        <v>2</v>
      </c>
      <c r="H12" s="77">
        <v>0</v>
      </c>
      <c r="I12" s="78">
        <v>3.5200000000000005</v>
      </c>
      <c r="J12" s="79">
        <v>0</v>
      </c>
      <c r="K12" s="78">
        <v>15.620000000000001</v>
      </c>
      <c r="L12" s="79">
        <v>0</v>
      </c>
      <c r="M12" s="80"/>
      <c r="N12" s="81"/>
      <c r="O12" s="255">
        <v>1.1000000000000001</v>
      </c>
      <c r="P12" s="250">
        <v>1</v>
      </c>
      <c r="Q12" s="102">
        <v>4.4000000000000003E-3</v>
      </c>
      <c r="R12" s="103">
        <v>0</v>
      </c>
      <c r="S12" s="19" t="s">
        <v>3</v>
      </c>
      <c r="T12" s="18"/>
      <c r="U12" s="18"/>
      <c r="V12" s="28" t="s">
        <v>2</v>
      </c>
      <c r="W12" s="18"/>
      <c r="X12" s="18"/>
      <c r="Y12" s="18" t="s">
        <v>3</v>
      </c>
      <c r="Z12" s="18"/>
      <c r="AA12" s="18"/>
      <c r="AB12" s="18" t="s">
        <v>3</v>
      </c>
      <c r="AC12" s="18"/>
      <c r="AD12" s="21"/>
      <c r="AE12" s="125"/>
      <c r="AF12" s="17">
        <f t="shared" si="6"/>
        <v>3.5200000000000005</v>
      </c>
      <c r="AG12" s="15">
        <f t="shared" si="7"/>
        <v>608.15462400000001</v>
      </c>
      <c r="AH12" s="15">
        <v>127.71247104</v>
      </c>
      <c r="AI12" s="16">
        <f t="shared" si="8"/>
        <v>1050.8911902719999</v>
      </c>
      <c r="AJ12" s="15">
        <f t="shared" si="9"/>
        <v>1892.8253169745917</v>
      </c>
      <c r="AK12" s="14">
        <f t="shared" si="10"/>
        <v>2555.3141779156986</v>
      </c>
      <c r="AL12" s="105">
        <f t="shared" si="11"/>
        <v>15.620000000000001</v>
      </c>
      <c r="AM12" s="106">
        <f t="shared" si="12"/>
        <v>2698.6861440000002</v>
      </c>
      <c r="AN12" s="12">
        <v>1133.44818048</v>
      </c>
      <c r="AO12" s="35">
        <f t="shared" si="13"/>
        <v>5230.0537470720001</v>
      </c>
      <c r="AP12" s="12">
        <f t="shared" si="14"/>
        <v>9142.3876263793936</v>
      </c>
      <c r="AQ12" s="11">
        <f t="shared" si="15"/>
        <v>12342.223295612181</v>
      </c>
      <c r="AR12" s="104">
        <f t="shared" si="16"/>
        <v>0</v>
      </c>
      <c r="AS12" s="30">
        <f t="shared" si="17"/>
        <v>0</v>
      </c>
      <c r="AT12" s="30">
        <v>0</v>
      </c>
      <c r="AU12" s="30">
        <f t="shared" si="21"/>
        <v>0</v>
      </c>
      <c r="AV12" s="30">
        <f t="shared" si="22"/>
        <v>0</v>
      </c>
      <c r="AW12" s="29">
        <f t="shared" si="23"/>
        <v>0</v>
      </c>
      <c r="AX12" s="158"/>
      <c r="AY12" s="332">
        <v>3</v>
      </c>
      <c r="AZ12" s="325">
        <v>1</v>
      </c>
      <c r="BA12" s="326"/>
      <c r="BB12" s="325">
        <f t="shared" si="3"/>
        <v>383.13741312000002</v>
      </c>
      <c r="BC12" s="325">
        <f t="shared" si="4"/>
        <v>1133.44818048</v>
      </c>
      <c r="BD12" s="333">
        <f t="shared" si="5"/>
        <v>0</v>
      </c>
    </row>
    <row r="13" spans="1:56" ht="18.75" customHeight="1" x14ac:dyDescent="0.2">
      <c r="A13" s="231">
        <v>280</v>
      </c>
      <c r="B13" s="237" t="s">
        <v>265</v>
      </c>
      <c r="C13" s="231" t="s">
        <v>242</v>
      </c>
      <c r="D13" s="261" t="s">
        <v>238</v>
      </c>
      <c r="E13" s="255">
        <v>6</v>
      </c>
      <c r="F13" s="267" t="s">
        <v>236</v>
      </c>
      <c r="G13" s="76">
        <v>2</v>
      </c>
      <c r="H13" s="77">
        <v>0</v>
      </c>
      <c r="I13" s="78">
        <v>3.5200000000000005</v>
      </c>
      <c r="J13" s="79">
        <v>0</v>
      </c>
      <c r="K13" s="78">
        <v>15.620000000000001</v>
      </c>
      <c r="L13" s="79">
        <v>0</v>
      </c>
      <c r="M13" s="80"/>
      <c r="N13" s="81"/>
      <c r="O13" s="255">
        <v>1.1000000000000001</v>
      </c>
      <c r="P13" s="250">
        <v>1</v>
      </c>
      <c r="Q13" s="102">
        <v>4.4000000000000003E-3</v>
      </c>
      <c r="R13" s="103">
        <v>0</v>
      </c>
      <c r="S13" s="19"/>
      <c r="T13" s="18" t="s">
        <v>3</v>
      </c>
      <c r="U13" s="18"/>
      <c r="V13" s="18"/>
      <c r="W13" s="28" t="s">
        <v>2</v>
      </c>
      <c r="X13" s="18"/>
      <c r="Y13" s="18"/>
      <c r="Z13" s="18" t="s">
        <v>3</v>
      </c>
      <c r="AA13" s="18"/>
      <c r="AB13" s="18"/>
      <c r="AC13" s="18" t="s">
        <v>3</v>
      </c>
      <c r="AD13" s="21"/>
      <c r="AE13" s="125"/>
      <c r="AF13" s="17">
        <f t="shared" si="6"/>
        <v>3.5200000000000005</v>
      </c>
      <c r="AG13" s="15">
        <f t="shared" si="7"/>
        <v>608.15462400000001</v>
      </c>
      <c r="AH13" s="15">
        <v>127.71247104</v>
      </c>
      <c r="AI13" s="16">
        <f t="shared" si="8"/>
        <v>1050.8911902719999</v>
      </c>
      <c r="AJ13" s="15">
        <f t="shared" si="9"/>
        <v>1892.8253169745917</v>
      </c>
      <c r="AK13" s="14">
        <f t="shared" si="10"/>
        <v>2555.3141779156986</v>
      </c>
      <c r="AL13" s="105">
        <f t="shared" si="11"/>
        <v>15.620000000000001</v>
      </c>
      <c r="AM13" s="106">
        <f t="shared" si="12"/>
        <v>2698.6861440000002</v>
      </c>
      <c r="AN13" s="12">
        <v>1133.44818048</v>
      </c>
      <c r="AO13" s="35">
        <f t="shared" si="13"/>
        <v>5230.0537470720001</v>
      </c>
      <c r="AP13" s="12">
        <f t="shared" si="14"/>
        <v>9142.3876263793936</v>
      </c>
      <c r="AQ13" s="11">
        <f t="shared" si="15"/>
        <v>12342.223295612181</v>
      </c>
      <c r="AR13" s="104">
        <f t="shared" si="16"/>
        <v>0</v>
      </c>
      <c r="AS13" s="30">
        <f t="shared" si="17"/>
        <v>0</v>
      </c>
      <c r="AT13" s="30">
        <v>0</v>
      </c>
      <c r="AU13" s="30">
        <f t="shared" si="21"/>
        <v>0</v>
      </c>
      <c r="AV13" s="30">
        <f t="shared" si="22"/>
        <v>0</v>
      </c>
      <c r="AW13" s="29">
        <f t="shared" si="23"/>
        <v>0</v>
      </c>
      <c r="AX13" s="158"/>
      <c r="AY13" s="332">
        <v>3</v>
      </c>
      <c r="AZ13" s="325">
        <v>1</v>
      </c>
      <c r="BA13" s="326"/>
      <c r="BB13" s="325">
        <f t="shared" si="3"/>
        <v>383.13741312000002</v>
      </c>
      <c r="BC13" s="325">
        <f t="shared" si="4"/>
        <v>1133.44818048</v>
      </c>
      <c r="BD13" s="333">
        <f t="shared" si="5"/>
        <v>0</v>
      </c>
    </row>
    <row r="14" spans="1:56" ht="18.75" customHeight="1" x14ac:dyDescent="0.2">
      <c r="A14" s="231">
        <v>281</v>
      </c>
      <c r="B14" s="237" t="s">
        <v>264</v>
      </c>
      <c r="C14" s="231" t="s">
        <v>263</v>
      </c>
      <c r="D14" s="261" t="s">
        <v>238</v>
      </c>
      <c r="E14" s="255">
        <v>6</v>
      </c>
      <c r="F14" s="267" t="s">
        <v>125</v>
      </c>
      <c r="G14" s="76">
        <v>1</v>
      </c>
      <c r="H14" s="77">
        <v>0</v>
      </c>
      <c r="I14" s="78">
        <v>1.7600000000000002</v>
      </c>
      <c r="J14" s="79">
        <v>0</v>
      </c>
      <c r="K14" s="78">
        <v>7.8100000000000005</v>
      </c>
      <c r="L14" s="79">
        <v>0</v>
      </c>
      <c r="M14" s="80"/>
      <c r="N14" s="81"/>
      <c r="O14" s="255">
        <v>1.1000000000000001</v>
      </c>
      <c r="P14" s="250">
        <v>1</v>
      </c>
      <c r="Q14" s="102">
        <v>2.2000000000000001E-3</v>
      </c>
      <c r="R14" s="103">
        <v>0</v>
      </c>
      <c r="S14" s="19" t="s">
        <v>3</v>
      </c>
      <c r="T14" s="18"/>
      <c r="U14" s="18"/>
      <c r="V14" s="18" t="s">
        <v>3</v>
      </c>
      <c r="W14" s="18"/>
      <c r="X14" s="18"/>
      <c r="Y14" s="28" t="s">
        <v>2</v>
      </c>
      <c r="Z14" s="18"/>
      <c r="AA14" s="18"/>
      <c r="AB14" s="18" t="s">
        <v>3</v>
      </c>
      <c r="AC14" s="18"/>
      <c r="AD14" s="21"/>
      <c r="AE14" s="125"/>
      <c r="AF14" s="17">
        <f t="shared" si="6"/>
        <v>1.7600000000000002</v>
      </c>
      <c r="AG14" s="15">
        <f t="shared" si="7"/>
        <v>304.07731200000001</v>
      </c>
      <c r="AH14" s="15">
        <v>63.856235519999998</v>
      </c>
      <c r="AI14" s="16">
        <f t="shared" si="8"/>
        <v>525.44559513599995</v>
      </c>
      <c r="AJ14" s="15">
        <f t="shared" si="9"/>
        <v>946.41265848729586</v>
      </c>
      <c r="AK14" s="14">
        <f t="shared" si="10"/>
        <v>1277.6570889578493</v>
      </c>
      <c r="AL14" s="105">
        <f t="shared" si="11"/>
        <v>7.8100000000000005</v>
      </c>
      <c r="AM14" s="106">
        <f t="shared" si="12"/>
        <v>1349.3430720000001</v>
      </c>
      <c r="AN14" s="12">
        <v>566.72409024000001</v>
      </c>
      <c r="AO14" s="35">
        <f t="shared" si="13"/>
        <v>2615.026873536</v>
      </c>
      <c r="AP14" s="12">
        <f t="shared" si="14"/>
        <v>4571.1938131896968</v>
      </c>
      <c r="AQ14" s="11">
        <f t="shared" si="15"/>
        <v>6171.1116478060903</v>
      </c>
      <c r="AR14" s="104">
        <f t="shared" si="16"/>
        <v>0</v>
      </c>
      <c r="AS14" s="30">
        <f t="shared" si="17"/>
        <v>0</v>
      </c>
      <c r="AT14" s="30">
        <v>0</v>
      </c>
      <c r="AU14" s="30">
        <f t="shared" si="21"/>
        <v>0</v>
      </c>
      <c r="AV14" s="30">
        <f t="shared" si="22"/>
        <v>0</v>
      </c>
      <c r="AW14" s="29">
        <f t="shared" si="23"/>
        <v>0</v>
      </c>
      <c r="AX14" s="158"/>
      <c r="AY14" s="332">
        <v>3</v>
      </c>
      <c r="AZ14" s="325">
        <v>1</v>
      </c>
      <c r="BA14" s="326"/>
      <c r="BB14" s="325">
        <f t="shared" si="3"/>
        <v>191.56870656000001</v>
      </c>
      <c r="BC14" s="325">
        <f t="shared" si="4"/>
        <v>566.72409024000001</v>
      </c>
      <c r="BD14" s="333">
        <f t="shared" si="5"/>
        <v>0</v>
      </c>
    </row>
    <row r="15" spans="1:56" ht="18.75" customHeight="1" x14ac:dyDescent="0.2">
      <c r="A15" s="231">
        <v>282</v>
      </c>
      <c r="B15" s="237" t="s">
        <v>262</v>
      </c>
      <c r="C15" s="231" t="s">
        <v>244</v>
      </c>
      <c r="D15" s="261" t="s">
        <v>238</v>
      </c>
      <c r="E15" s="255">
        <v>6</v>
      </c>
      <c r="F15" s="267" t="s">
        <v>214</v>
      </c>
      <c r="G15" s="76">
        <v>1</v>
      </c>
      <c r="H15" s="77">
        <v>0</v>
      </c>
      <c r="I15" s="78">
        <v>1.7600000000000002</v>
      </c>
      <c r="J15" s="79">
        <v>0</v>
      </c>
      <c r="K15" s="78">
        <v>7.8100000000000005</v>
      </c>
      <c r="L15" s="79">
        <v>0</v>
      </c>
      <c r="M15" s="80"/>
      <c r="N15" s="81"/>
      <c r="O15" s="255">
        <v>1.1000000000000001</v>
      </c>
      <c r="P15" s="250">
        <v>1</v>
      </c>
      <c r="Q15" s="102">
        <v>2.2000000000000001E-3</v>
      </c>
      <c r="R15" s="103">
        <v>0</v>
      </c>
      <c r="S15" s="19" t="s">
        <v>3</v>
      </c>
      <c r="T15" s="18"/>
      <c r="U15" s="18"/>
      <c r="V15" s="28" t="s">
        <v>2</v>
      </c>
      <c r="W15" s="18"/>
      <c r="X15" s="18"/>
      <c r="Y15" s="18" t="s">
        <v>3</v>
      </c>
      <c r="Z15" s="18"/>
      <c r="AA15" s="18"/>
      <c r="AB15" s="18" t="s">
        <v>3</v>
      </c>
      <c r="AC15" s="18"/>
      <c r="AD15" s="21"/>
      <c r="AE15" s="125"/>
      <c r="AF15" s="17">
        <f t="shared" si="6"/>
        <v>1.7600000000000002</v>
      </c>
      <c r="AG15" s="15">
        <f t="shared" si="7"/>
        <v>304.07731200000001</v>
      </c>
      <c r="AH15" s="15">
        <v>63.856235519999998</v>
      </c>
      <c r="AI15" s="16">
        <f t="shared" si="8"/>
        <v>525.44559513599995</v>
      </c>
      <c r="AJ15" s="15">
        <f t="shared" si="9"/>
        <v>946.41265848729586</v>
      </c>
      <c r="AK15" s="14">
        <f t="shared" si="10"/>
        <v>1277.6570889578493</v>
      </c>
      <c r="AL15" s="105">
        <f t="shared" si="11"/>
        <v>7.8100000000000005</v>
      </c>
      <c r="AM15" s="106">
        <f t="shared" si="12"/>
        <v>1349.3430720000001</v>
      </c>
      <c r="AN15" s="12">
        <v>566.72409024000001</v>
      </c>
      <c r="AO15" s="35">
        <f t="shared" si="13"/>
        <v>2615.026873536</v>
      </c>
      <c r="AP15" s="12">
        <f t="shared" si="14"/>
        <v>4571.1938131896968</v>
      </c>
      <c r="AQ15" s="11">
        <f t="shared" si="15"/>
        <v>6171.1116478060903</v>
      </c>
      <c r="AR15" s="104">
        <f t="shared" si="16"/>
        <v>0</v>
      </c>
      <c r="AS15" s="30">
        <f t="shared" si="17"/>
        <v>0</v>
      </c>
      <c r="AT15" s="30">
        <v>0</v>
      </c>
      <c r="AU15" s="30">
        <f t="shared" si="21"/>
        <v>0</v>
      </c>
      <c r="AV15" s="30">
        <f t="shared" si="22"/>
        <v>0</v>
      </c>
      <c r="AW15" s="29">
        <f t="shared" si="23"/>
        <v>0</v>
      </c>
      <c r="AX15" s="158"/>
      <c r="AY15" s="332">
        <v>3</v>
      </c>
      <c r="AZ15" s="325">
        <v>1</v>
      </c>
      <c r="BA15" s="326"/>
      <c r="BB15" s="325">
        <f t="shared" si="3"/>
        <v>191.56870656000001</v>
      </c>
      <c r="BC15" s="325">
        <f t="shared" si="4"/>
        <v>566.72409024000001</v>
      </c>
      <c r="BD15" s="333">
        <f t="shared" si="5"/>
        <v>0</v>
      </c>
    </row>
    <row r="16" spans="1:56" ht="18.75" customHeight="1" x14ac:dyDescent="0.2">
      <c r="A16" s="231">
        <v>283</v>
      </c>
      <c r="B16" s="237" t="s">
        <v>261</v>
      </c>
      <c r="C16" s="231" t="s">
        <v>10</v>
      </c>
      <c r="D16" s="261" t="s">
        <v>238</v>
      </c>
      <c r="E16" s="255">
        <v>6</v>
      </c>
      <c r="F16" s="267" t="s">
        <v>180</v>
      </c>
      <c r="G16" s="76">
        <v>1</v>
      </c>
      <c r="H16" s="77">
        <v>0</v>
      </c>
      <c r="I16" s="78">
        <v>1.7600000000000002</v>
      </c>
      <c r="J16" s="79">
        <v>0</v>
      </c>
      <c r="K16" s="78">
        <v>7.8100000000000005</v>
      </c>
      <c r="L16" s="79">
        <v>0</v>
      </c>
      <c r="M16" s="80"/>
      <c r="N16" s="81"/>
      <c r="O16" s="255">
        <v>1.1000000000000001</v>
      </c>
      <c r="P16" s="250">
        <v>1</v>
      </c>
      <c r="Q16" s="102">
        <v>2.2000000000000001E-3</v>
      </c>
      <c r="R16" s="103">
        <v>0</v>
      </c>
      <c r="S16" s="19"/>
      <c r="T16" s="28" t="s">
        <v>2</v>
      </c>
      <c r="U16" s="18"/>
      <c r="V16" s="18"/>
      <c r="W16" s="18" t="s">
        <v>3</v>
      </c>
      <c r="X16" s="18"/>
      <c r="Y16" s="18"/>
      <c r="Z16" s="18" t="s">
        <v>3</v>
      </c>
      <c r="AA16" s="18"/>
      <c r="AB16" s="18"/>
      <c r="AC16" s="18" t="s">
        <v>3</v>
      </c>
      <c r="AD16" s="21"/>
      <c r="AE16" s="125"/>
      <c r="AF16" s="17">
        <f t="shared" si="6"/>
        <v>1.7600000000000002</v>
      </c>
      <c r="AG16" s="15">
        <f t="shared" si="7"/>
        <v>304.07731200000001</v>
      </c>
      <c r="AH16" s="15">
        <v>63.856235519999998</v>
      </c>
      <c r="AI16" s="16">
        <f t="shared" si="8"/>
        <v>525.44559513599995</v>
      </c>
      <c r="AJ16" s="15">
        <f t="shared" si="9"/>
        <v>946.41265848729586</v>
      </c>
      <c r="AK16" s="14">
        <f t="shared" si="10"/>
        <v>1277.6570889578493</v>
      </c>
      <c r="AL16" s="105">
        <f t="shared" si="11"/>
        <v>7.8100000000000005</v>
      </c>
      <c r="AM16" s="106">
        <f t="shared" si="12"/>
        <v>1349.3430720000001</v>
      </c>
      <c r="AN16" s="12">
        <v>566.72409024000001</v>
      </c>
      <c r="AO16" s="35">
        <f t="shared" si="13"/>
        <v>2615.026873536</v>
      </c>
      <c r="AP16" s="12">
        <f t="shared" si="14"/>
        <v>4571.1938131896968</v>
      </c>
      <c r="AQ16" s="11">
        <f t="shared" si="15"/>
        <v>6171.1116478060903</v>
      </c>
      <c r="AR16" s="104">
        <f t="shared" si="16"/>
        <v>0</v>
      </c>
      <c r="AS16" s="30">
        <f t="shared" si="17"/>
        <v>0</v>
      </c>
      <c r="AT16" s="30">
        <v>0</v>
      </c>
      <c r="AU16" s="30">
        <f t="shared" si="21"/>
        <v>0</v>
      </c>
      <c r="AV16" s="30">
        <f t="shared" si="22"/>
        <v>0</v>
      </c>
      <c r="AW16" s="29">
        <f t="shared" si="23"/>
        <v>0</v>
      </c>
      <c r="AX16" s="158"/>
      <c r="AY16" s="332">
        <v>3</v>
      </c>
      <c r="AZ16" s="325">
        <v>1</v>
      </c>
      <c r="BA16" s="326"/>
      <c r="BB16" s="325">
        <f t="shared" si="3"/>
        <v>191.56870656000001</v>
      </c>
      <c r="BC16" s="325">
        <f t="shared" si="4"/>
        <v>566.72409024000001</v>
      </c>
      <c r="BD16" s="333">
        <f t="shared" si="5"/>
        <v>0</v>
      </c>
    </row>
    <row r="17" spans="1:56" ht="18.75" customHeight="1" x14ac:dyDescent="0.2">
      <c r="A17" s="231">
        <v>284</v>
      </c>
      <c r="B17" s="237" t="s">
        <v>260</v>
      </c>
      <c r="C17" s="231" t="s">
        <v>551</v>
      </c>
      <c r="D17" s="261" t="s">
        <v>238</v>
      </c>
      <c r="E17" s="255">
        <v>6</v>
      </c>
      <c r="F17" s="267" t="s">
        <v>7</v>
      </c>
      <c r="G17" s="76">
        <v>1.5</v>
      </c>
      <c r="H17" s="77">
        <v>0</v>
      </c>
      <c r="I17" s="78">
        <v>2.6400000000000006</v>
      </c>
      <c r="J17" s="79">
        <v>0</v>
      </c>
      <c r="K17" s="78">
        <v>11.715</v>
      </c>
      <c r="L17" s="79">
        <v>0</v>
      </c>
      <c r="M17" s="80"/>
      <c r="N17" s="81"/>
      <c r="O17" s="255">
        <v>1.1000000000000001</v>
      </c>
      <c r="P17" s="250">
        <v>1</v>
      </c>
      <c r="Q17" s="102">
        <v>3.3000000000000004E-3</v>
      </c>
      <c r="R17" s="103">
        <v>0</v>
      </c>
      <c r="S17" s="19"/>
      <c r="T17" s="18" t="s">
        <v>3</v>
      </c>
      <c r="U17" s="18"/>
      <c r="V17" s="18"/>
      <c r="W17" s="18" t="s">
        <v>3</v>
      </c>
      <c r="X17" s="18"/>
      <c r="Y17" s="18"/>
      <c r="Z17" s="18" t="s">
        <v>3</v>
      </c>
      <c r="AA17" s="18"/>
      <c r="AB17" s="18"/>
      <c r="AC17" s="28" t="s">
        <v>2</v>
      </c>
      <c r="AD17" s="21"/>
      <c r="AE17" s="125"/>
      <c r="AF17" s="17">
        <f t="shared" si="6"/>
        <v>2.6400000000000006</v>
      </c>
      <c r="AG17" s="15">
        <f t="shared" si="7"/>
        <v>456.11596800000007</v>
      </c>
      <c r="AH17" s="15">
        <v>95.784353279999991</v>
      </c>
      <c r="AI17" s="16">
        <f t="shared" si="8"/>
        <v>788.1683927040001</v>
      </c>
      <c r="AJ17" s="15">
        <f t="shared" si="9"/>
        <v>1419.6189877309444</v>
      </c>
      <c r="AK17" s="14">
        <f t="shared" si="10"/>
        <v>1916.4856334367748</v>
      </c>
      <c r="AL17" s="105">
        <f t="shared" si="11"/>
        <v>11.715</v>
      </c>
      <c r="AM17" s="106">
        <f t="shared" si="12"/>
        <v>2024.014608</v>
      </c>
      <c r="AN17" s="12">
        <v>850.08613535999996</v>
      </c>
      <c r="AO17" s="35">
        <f t="shared" si="13"/>
        <v>3922.5403103039998</v>
      </c>
      <c r="AP17" s="12">
        <f t="shared" si="14"/>
        <v>6856.7907197845443</v>
      </c>
      <c r="AQ17" s="11">
        <f t="shared" si="15"/>
        <v>9256.6674717091337</v>
      </c>
      <c r="AR17" s="104">
        <f t="shared" si="16"/>
        <v>0</v>
      </c>
      <c r="AS17" s="30">
        <f t="shared" si="17"/>
        <v>0</v>
      </c>
      <c r="AT17" s="30">
        <v>0</v>
      </c>
      <c r="AU17" s="30">
        <f t="shared" si="21"/>
        <v>0</v>
      </c>
      <c r="AV17" s="30">
        <f t="shared" si="22"/>
        <v>0</v>
      </c>
      <c r="AW17" s="29">
        <f t="shared" si="23"/>
        <v>0</v>
      </c>
      <c r="AX17" s="158"/>
      <c r="AY17" s="332">
        <v>3</v>
      </c>
      <c r="AZ17" s="325">
        <v>1</v>
      </c>
      <c r="BA17" s="326"/>
      <c r="BB17" s="325">
        <f t="shared" si="3"/>
        <v>287.35305983999996</v>
      </c>
      <c r="BC17" s="325">
        <f t="shared" si="4"/>
        <v>850.08613535999996</v>
      </c>
      <c r="BD17" s="333">
        <f t="shared" si="5"/>
        <v>0</v>
      </c>
    </row>
    <row r="18" spans="1:56" ht="18.75" customHeight="1" x14ac:dyDescent="0.2">
      <c r="A18" s="231">
        <v>285</v>
      </c>
      <c r="B18" s="237" t="s">
        <v>259</v>
      </c>
      <c r="C18" s="231" t="s">
        <v>240</v>
      </c>
      <c r="D18" s="261" t="s">
        <v>238</v>
      </c>
      <c r="E18" s="255">
        <v>6</v>
      </c>
      <c r="F18" s="267" t="s">
        <v>193</v>
      </c>
      <c r="G18" s="76">
        <v>3</v>
      </c>
      <c r="H18" s="77">
        <v>0</v>
      </c>
      <c r="I18" s="78">
        <v>5.2800000000000011</v>
      </c>
      <c r="J18" s="79">
        <v>0</v>
      </c>
      <c r="K18" s="78">
        <v>23.43</v>
      </c>
      <c r="L18" s="79">
        <v>0</v>
      </c>
      <c r="M18" s="80"/>
      <c r="N18" s="81"/>
      <c r="O18" s="255">
        <v>1.1000000000000001</v>
      </c>
      <c r="P18" s="250">
        <v>1</v>
      </c>
      <c r="Q18" s="102">
        <v>6.6000000000000008E-3</v>
      </c>
      <c r="R18" s="103">
        <v>0</v>
      </c>
      <c r="S18" s="36" t="s">
        <v>2</v>
      </c>
      <c r="T18" s="18"/>
      <c r="U18" s="18"/>
      <c r="V18" s="18" t="s">
        <v>3</v>
      </c>
      <c r="W18" s="18"/>
      <c r="X18" s="18"/>
      <c r="Y18" s="18" t="s">
        <v>3</v>
      </c>
      <c r="Z18" s="18"/>
      <c r="AA18" s="18"/>
      <c r="AB18" s="18" t="s">
        <v>3</v>
      </c>
      <c r="AC18" s="18"/>
      <c r="AD18" s="21"/>
      <c r="AE18" s="125"/>
      <c r="AF18" s="17">
        <f t="shared" si="6"/>
        <v>5.2800000000000011</v>
      </c>
      <c r="AG18" s="15">
        <f t="shared" ref="AG18:AG28" si="24">AF18*(77.13*1.4*1.6)</f>
        <v>912.23193600000013</v>
      </c>
      <c r="AH18" s="15">
        <v>191.56870655999998</v>
      </c>
      <c r="AI18" s="16">
        <f t="shared" si="8"/>
        <v>1576.3367854080002</v>
      </c>
      <c r="AJ18" s="15">
        <f t="shared" si="9"/>
        <v>2839.2379754618887</v>
      </c>
      <c r="AK18" s="14">
        <f t="shared" si="10"/>
        <v>3832.9712668735497</v>
      </c>
      <c r="AL18" s="105">
        <f t="shared" si="11"/>
        <v>23.43</v>
      </c>
      <c r="AM18" s="106">
        <f t="shared" si="12"/>
        <v>4048.0292159999999</v>
      </c>
      <c r="AN18" s="12">
        <v>1700.1722707199999</v>
      </c>
      <c r="AO18" s="35">
        <f t="shared" si="13"/>
        <v>7845.0806206079997</v>
      </c>
      <c r="AP18" s="12">
        <f t="shared" si="14"/>
        <v>13713.581439569089</v>
      </c>
      <c r="AQ18" s="11">
        <f t="shared" si="15"/>
        <v>18513.334943418267</v>
      </c>
      <c r="AR18" s="104">
        <f t="shared" si="16"/>
        <v>0</v>
      </c>
      <c r="AS18" s="30">
        <f t="shared" si="17"/>
        <v>0</v>
      </c>
      <c r="AT18" s="30">
        <v>0</v>
      </c>
      <c r="AU18" s="30">
        <f t="shared" si="21"/>
        <v>0</v>
      </c>
      <c r="AV18" s="30">
        <f t="shared" si="22"/>
        <v>0</v>
      </c>
      <c r="AW18" s="29">
        <f t="shared" si="23"/>
        <v>0</v>
      </c>
      <c r="AX18" s="158"/>
      <c r="AY18" s="332">
        <v>3</v>
      </c>
      <c r="AZ18" s="325">
        <v>1</v>
      </c>
      <c r="BA18" s="326"/>
      <c r="BB18" s="325">
        <f t="shared" si="3"/>
        <v>574.70611967999992</v>
      </c>
      <c r="BC18" s="325">
        <f t="shared" si="4"/>
        <v>1700.1722707199999</v>
      </c>
      <c r="BD18" s="333">
        <f t="shared" si="5"/>
        <v>0</v>
      </c>
    </row>
    <row r="19" spans="1:56" ht="18.75" customHeight="1" x14ac:dyDescent="0.2">
      <c r="A19" s="231">
        <v>286</v>
      </c>
      <c r="B19" s="237" t="s">
        <v>258</v>
      </c>
      <c r="C19" s="231" t="s">
        <v>223</v>
      </c>
      <c r="D19" s="261" t="s">
        <v>238</v>
      </c>
      <c r="E19" s="255">
        <v>6</v>
      </c>
      <c r="F19" s="267" t="s">
        <v>180</v>
      </c>
      <c r="G19" s="76">
        <v>1</v>
      </c>
      <c r="H19" s="77">
        <v>0</v>
      </c>
      <c r="I19" s="78">
        <v>1.7600000000000002</v>
      </c>
      <c r="J19" s="79">
        <v>0</v>
      </c>
      <c r="K19" s="78">
        <v>7.8100000000000005</v>
      </c>
      <c r="L19" s="79">
        <v>0</v>
      </c>
      <c r="M19" s="80"/>
      <c r="N19" s="81"/>
      <c r="O19" s="255">
        <v>1.1000000000000001</v>
      </c>
      <c r="P19" s="250">
        <v>1</v>
      </c>
      <c r="Q19" s="102">
        <v>2.2000000000000001E-3</v>
      </c>
      <c r="R19" s="103">
        <v>0</v>
      </c>
      <c r="S19" s="19"/>
      <c r="T19" s="28" t="s">
        <v>2</v>
      </c>
      <c r="U19" s="18"/>
      <c r="V19" s="18"/>
      <c r="W19" s="18" t="s">
        <v>3</v>
      </c>
      <c r="X19" s="18"/>
      <c r="Y19" s="18"/>
      <c r="Z19" s="18" t="s">
        <v>3</v>
      </c>
      <c r="AA19" s="18"/>
      <c r="AB19" s="18"/>
      <c r="AC19" s="18" t="s">
        <v>3</v>
      </c>
      <c r="AD19" s="21"/>
      <c r="AE19" s="125"/>
      <c r="AF19" s="17">
        <f t="shared" si="6"/>
        <v>1.7600000000000002</v>
      </c>
      <c r="AG19" s="15">
        <f t="shared" si="24"/>
        <v>304.07731200000001</v>
      </c>
      <c r="AH19" s="15">
        <v>63.856235519999998</v>
      </c>
      <c r="AI19" s="16">
        <f t="shared" si="8"/>
        <v>525.44559513599995</v>
      </c>
      <c r="AJ19" s="15">
        <f t="shared" si="9"/>
        <v>946.41265848729586</v>
      </c>
      <c r="AK19" s="14">
        <f t="shared" si="10"/>
        <v>1277.6570889578493</v>
      </c>
      <c r="AL19" s="105">
        <f t="shared" si="11"/>
        <v>7.8100000000000005</v>
      </c>
      <c r="AM19" s="106">
        <f t="shared" si="12"/>
        <v>1349.3430720000001</v>
      </c>
      <c r="AN19" s="12">
        <v>566.72409024000001</v>
      </c>
      <c r="AO19" s="35">
        <f t="shared" si="13"/>
        <v>2615.026873536</v>
      </c>
      <c r="AP19" s="12">
        <f t="shared" si="14"/>
        <v>4571.1938131896968</v>
      </c>
      <c r="AQ19" s="11">
        <f t="shared" si="15"/>
        <v>6171.1116478060903</v>
      </c>
      <c r="AR19" s="104">
        <f t="shared" si="16"/>
        <v>0</v>
      </c>
      <c r="AS19" s="30">
        <f t="shared" si="17"/>
        <v>0</v>
      </c>
      <c r="AT19" s="30">
        <v>0</v>
      </c>
      <c r="AU19" s="30">
        <f t="shared" si="21"/>
        <v>0</v>
      </c>
      <c r="AV19" s="30">
        <f t="shared" si="22"/>
        <v>0</v>
      </c>
      <c r="AW19" s="29">
        <f t="shared" si="23"/>
        <v>0</v>
      </c>
      <c r="AX19" s="158"/>
      <c r="AY19" s="332">
        <v>3</v>
      </c>
      <c r="AZ19" s="325">
        <v>1</v>
      </c>
      <c r="BA19" s="326"/>
      <c r="BB19" s="325">
        <f t="shared" si="3"/>
        <v>191.56870656000001</v>
      </c>
      <c r="BC19" s="325">
        <f t="shared" si="4"/>
        <v>566.72409024000001</v>
      </c>
      <c r="BD19" s="333">
        <f t="shared" si="5"/>
        <v>0</v>
      </c>
    </row>
    <row r="20" spans="1:56" ht="18.75" customHeight="1" x14ac:dyDescent="0.2">
      <c r="A20" s="231">
        <v>287</v>
      </c>
      <c r="B20" s="237" t="s">
        <v>258</v>
      </c>
      <c r="C20" s="231" t="s">
        <v>243</v>
      </c>
      <c r="D20" s="261" t="s">
        <v>238</v>
      </c>
      <c r="E20" s="255">
        <v>6</v>
      </c>
      <c r="F20" s="267" t="s">
        <v>15</v>
      </c>
      <c r="G20" s="76">
        <v>1</v>
      </c>
      <c r="H20" s="77">
        <v>0</v>
      </c>
      <c r="I20" s="78">
        <v>1.7600000000000002</v>
      </c>
      <c r="J20" s="79">
        <v>0</v>
      </c>
      <c r="K20" s="78">
        <v>7.8100000000000005</v>
      </c>
      <c r="L20" s="79">
        <v>0</v>
      </c>
      <c r="M20" s="80"/>
      <c r="N20" s="81"/>
      <c r="O20" s="255">
        <v>1.1000000000000001</v>
      </c>
      <c r="P20" s="250">
        <v>1</v>
      </c>
      <c r="Q20" s="102">
        <v>2.2000000000000001E-3</v>
      </c>
      <c r="R20" s="103">
        <v>0</v>
      </c>
      <c r="S20" s="19"/>
      <c r="T20" s="18" t="s">
        <v>3</v>
      </c>
      <c r="U20" s="18"/>
      <c r="V20" s="18"/>
      <c r="W20" s="18" t="s">
        <v>3</v>
      </c>
      <c r="X20" s="18"/>
      <c r="Y20" s="18"/>
      <c r="Z20" s="28" t="s">
        <v>2</v>
      </c>
      <c r="AA20" s="18"/>
      <c r="AB20" s="18"/>
      <c r="AC20" s="18" t="s">
        <v>3</v>
      </c>
      <c r="AD20" s="21"/>
      <c r="AE20" s="125"/>
      <c r="AF20" s="17">
        <f t="shared" si="6"/>
        <v>1.7600000000000002</v>
      </c>
      <c r="AG20" s="15">
        <f t="shared" si="24"/>
        <v>304.07731200000001</v>
      </c>
      <c r="AH20" s="15">
        <v>63.856235519999998</v>
      </c>
      <c r="AI20" s="16">
        <f t="shared" si="8"/>
        <v>525.44559513599995</v>
      </c>
      <c r="AJ20" s="15">
        <f t="shared" si="9"/>
        <v>946.41265848729586</v>
      </c>
      <c r="AK20" s="14">
        <f t="shared" si="10"/>
        <v>1277.6570889578493</v>
      </c>
      <c r="AL20" s="105">
        <f t="shared" si="11"/>
        <v>7.8100000000000005</v>
      </c>
      <c r="AM20" s="106">
        <f t="shared" si="12"/>
        <v>1349.3430720000001</v>
      </c>
      <c r="AN20" s="12">
        <v>566.72409024000001</v>
      </c>
      <c r="AO20" s="35">
        <f t="shared" si="13"/>
        <v>2615.026873536</v>
      </c>
      <c r="AP20" s="12">
        <f t="shared" si="14"/>
        <v>4571.1938131896968</v>
      </c>
      <c r="AQ20" s="11">
        <f t="shared" si="15"/>
        <v>6171.1116478060903</v>
      </c>
      <c r="AR20" s="104">
        <f t="shared" si="16"/>
        <v>0</v>
      </c>
      <c r="AS20" s="30">
        <f t="shared" si="17"/>
        <v>0</v>
      </c>
      <c r="AT20" s="30">
        <v>0</v>
      </c>
      <c r="AU20" s="30">
        <f t="shared" si="21"/>
        <v>0</v>
      </c>
      <c r="AV20" s="30">
        <f t="shared" si="22"/>
        <v>0</v>
      </c>
      <c r="AW20" s="29">
        <f t="shared" si="23"/>
        <v>0</v>
      </c>
      <c r="AX20" s="158"/>
      <c r="AY20" s="332">
        <v>3</v>
      </c>
      <c r="AZ20" s="325">
        <v>1</v>
      </c>
      <c r="BA20" s="326"/>
      <c r="BB20" s="325">
        <f t="shared" si="3"/>
        <v>191.56870656000001</v>
      </c>
      <c r="BC20" s="325">
        <f t="shared" si="4"/>
        <v>566.72409024000001</v>
      </c>
      <c r="BD20" s="333">
        <f t="shared" si="5"/>
        <v>0</v>
      </c>
    </row>
    <row r="21" spans="1:56" ht="18.75" customHeight="1" x14ac:dyDescent="0.2">
      <c r="A21" s="231">
        <v>288</v>
      </c>
      <c r="B21" s="237" t="s">
        <v>257</v>
      </c>
      <c r="C21" s="231" t="s">
        <v>127</v>
      </c>
      <c r="D21" s="261" t="s">
        <v>238</v>
      </c>
      <c r="E21" s="255">
        <v>6</v>
      </c>
      <c r="F21" s="267" t="s">
        <v>168</v>
      </c>
      <c r="G21" s="76">
        <v>1</v>
      </c>
      <c r="H21" s="77">
        <v>0</v>
      </c>
      <c r="I21" s="78">
        <v>1.7600000000000002</v>
      </c>
      <c r="J21" s="79">
        <v>0</v>
      </c>
      <c r="K21" s="78">
        <v>7.8100000000000005</v>
      </c>
      <c r="L21" s="79">
        <v>0</v>
      </c>
      <c r="M21" s="80"/>
      <c r="N21" s="81"/>
      <c r="O21" s="255">
        <v>1.1000000000000001</v>
      </c>
      <c r="P21" s="250">
        <v>1</v>
      </c>
      <c r="Q21" s="102">
        <v>2.2000000000000001E-3</v>
      </c>
      <c r="R21" s="103">
        <v>0</v>
      </c>
      <c r="S21" s="19"/>
      <c r="T21" s="18"/>
      <c r="U21" s="28" t="s">
        <v>2</v>
      </c>
      <c r="V21" s="18"/>
      <c r="W21" s="18"/>
      <c r="X21" s="18" t="s">
        <v>3</v>
      </c>
      <c r="Y21" s="18"/>
      <c r="Z21" s="18"/>
      <c r="AA21" s="18" t="s">
        <v>3</v>
      </c>
      <c r="AB21" s="18"/>
      <c r="AC21" s="18"/>
      <c r="AD21" s="21" t="s">
        <v>3</v>
      </c>
      <c r="AE21" s="125"/>
      <c r="AF21" s="17">
        <f t="shared" si="6"/>
        <v>1.7600000000000002</v>
      </c>
      <c r="AG21" s="15">
        <f t="shared" si="24"/>
        <v>304.07731200000001</v>
      </c>
      <c r="AH21" s="15">
        <v>63.856235519999998</v>
      </c>
      <c r="AI21" s="16">
        <f t="shared" si="8"/>
        <v>525.44559513599995</v>
      </c>
      <c r="AJ21" s="15">
        <f t="shared" si="9"/>
        <v>946.41265848729586</v>
      </c>
      <c r="AK21" s="14">
        <f t="shared" si="10"/>
        <v>1277.6570889578493</v>
      </c>
      <c r="AL21" s="105">
        <f t="shared" si="11"/>
        <v>7.8100000000000005</v>
      </c>
      <c r="AM21" s="106">
        <f t="shared" si="12"/>
        <v>1349.3430720000001</v>
      </c>
      <c r="AN21" s="12">
        <v>566.72409024000001</v>
      </c>
      <c r="AO21" s="35">
        <f t="shared" si="13"/>
        <v>2615.026873536</v>
      </c>
      <c r="AP21" s="12">
        <f t="shared" si="14"/>
        <v>4571.1938131896968</v>
      </c>
      <c r="AQ21" s="11">
        <f t="shared" si="15"/>
        <v>6171.1116478060903</v>
      </c>
      <c r="AR21" s="104">
        <f t="shared" si="16"/>
        <v>0</v>
      </c>
      <c r="AS21" s="30">
        <f t="shared" si="17"/>
        <v>0</v>
      </c>
      <c r="AT21" s="30">
        <v>0</v>
      </c>
      <c r="AU21" s="30">
        <f t="shared" si="21"/>
        <v>0</v>
      </c>
      <c r="AV21" s="30">
        <f t="shared" si="22"/>
        <v>0</v>
      </c>
      <c r="AW21" s="29">
        <f t="shared" si="23"/>
        <v>0</v>
      </c>
      <c r="AX21" s="158"/>
      <c r="AY21" s="332">
        <v>3</v>
      </c>
      <c r="AZ21" s="325">
        <v>1</v>
      </c>
      <c r="BA21" s="326"/>
      <c r="BB21" s="325">
        <f t="shared" si="3"/>
        <v>191.56870656000001</v>
      </c>
      <c r="BC21" s="325">
        <f t="shared" si="4"/>
        <v>566.72409024000001</v>
      </c>
      <c r="BD21" s="333">
        <f t="shared" si="5"/>
        <v>0</v>
      </c>
    </row>
    <row r="22" spans="1:56" ht="18.75" customHeight="1" x14ac:dyDescent="0.2">
      <c r="A22" s="231">
        <v>289</v>
      </c>
      <c r="B22" s="237" t="s">
        <v>256</v>
      </c>
      <c r="C22" s="231" t="s">
        <v>551</v>
      </c>
      <c r="D22" s="261" t="s">
        <v>238</v>
      </c>
      <c r="E22" s="255">
        <v>6</v>
      </c>
      <c r="F22" s="267" t="s">
        <v>7</v>
      </c>
      <c r="G22" s="76">
        <v>1</v>
      </c>
      <c r="H22" s="77">
        <v>0</v>
      </c>
      <c r="I22" s="78">
        <v>1.7600000000000002</v>
      </c>
      <c r="J22" s="79">
        <v>0</v>
      </c>
      <c r="K22" s="78">
        <v>7.8100000000000005</v>
      </c>
      <c r="L22" s="79">
        <v>0</v>
      </c>
      <c r="M22" s="80"/>
      <c r="N22" s="81"/>
      <c r="O22" s="255">
        <v>1.1000000000000001</v>
      </c>
      <c r="P22" s="250">
        <v>1</v>
      </c>
      <c r="Q22" s="102">
        <v>2.2000000000000001E-3</v>
      </c>
      <c r="R22" s="103">
        <v>0</v>
      </c>
      <c r="S22" s="19"/>
      <c r="T22" s="18" t="s">
        <v>3</v>
      </c>
      <c r="U22" s="18"/>
      <c r="V22" s="18"/>
      <c r="W22" s="18" t="s">
        <v>3</v>
      </c>
      <c r="X22" s="18"/>
      <c r="Y22" s="18"/>
      <c r="Z22" s="18" t="s">
        <v>3</v>
      </c>
      <c r="AA22" s="18"/>
      <c r="AB22" s="18"/>
      <c r="AC22" s="28" t="s">
        <v>2</v>
      </c>
      <c r="AD22" s="21"/>
      <c r="AE22" s="125"/>
      <c r="AF22" s="17">
        <f t="shared" si="6"/>
        <v>1.7600000000000002</v>
      </c>
      <c r="AG22" s="15">
        <f t="shared" si="24"/>
        <v>304.07731200000001</v>
      </c>
      <c r="AH22" s="15">
        <v>63.856235519999998</v>
      </c>
      <c r="AI22" s="16">
        <f t="shared" si="8"/>
        <v>525.44559513599995</v>
      </c>
      <c r="AJ22" s="15">
        <f t="shared" si="9"/>
        <v>946.41265848729586</v>
      </c>
      <c r="AK22" s="14">
        <f t="shared" si="10"/>
        <v>1277.6570889578493</v>
      </c>
      <c r="AL22" s="105">
        <f t="shared" si="11"/>
        <v>7.8100000000000005</v>
      </c>
      <c r="AM22" s="106">
        <f t="shared" si="12"/>
        <v>1349.3430720000001</v>
      </c>
      <c r="AN22" s="12">
        <v>566.72409024000001</v>
      </c>
      <c r="AO22" s="35">
        <f t="shared" si="13"/>
        <v>2615.026873536</v>
      </c>
      <c r="AP22" s="12">
        <f t="shared" si="14"/>
        <v>4571.1938131896968</v>
      </c>
      <c r="AQ22" s="11">
        <f t="shared" si="15"/>
        <v>6171.1116478060903</v>
      </c>
      <c r="AR22" s="104">
        <f t="shared" si="16"/>
        <v>0</v>
      </c>
      <c r="AS22" s="30">
        <f t="shared" si="17"/>
        <v>0</v>
      </c>
      <c r="AT22" s="30">
        <v>0</v>
      </c>
      <c r="AU22" s="30">
        <f t="shared" si="21"/>
        <v>0</v>
      </c>
      <c r="AV22" s="30">
        <f t="shared" si="22"/>
        <v>0</v>
      </c>
      <c r="AW22" s="29">
        <f t="shared" si="23"/>
        <v>0</v>
      </c>
      <c r="AX22" s="158"/>
      <c r="AY22" s="332">
        <v>3</v>
      </c>
      <c r="AZ22" s="325">
        <v>1</v>
      </c>
      <c r="BA22" s="326"/>
      <c r="BB22" s="325">
        <f t="shared" si="3"/>
        <v>191.56870656000001</v>
      </c>
      <c r="BC22" s="325">
        <f t="shared" si="4"/>
        <v>566.72409024000001</v>
      </c>
      <c r="BD22" s="333">
        <f t="shared" si="5"/>
        <v>0</v>
      </c>
    </row>
    <row r="23" spans="1:56" ht="18.75" customHeight="1" x14ac:dyDescent="0.2">
      <c r="A23" s="231">
        <v>290</v>
      </c>
      <c r="B23" s="237" t="s">
        <v>255</v>
      </c>
      <c r="C23" s="231" t="s">
        <v>254</v>
      </c>
      <c r="D23" s="261" t="s">
        <v>238</v>
      </c>
      <c r="E23" s="255">
        <v>6</v>
      </c>
      <c r="F23" s="267" t="s">
        <v>22</v>
      </c>
      <c r="G23" s="76">
        <v>1.5</v>
      </c>
      <c r="H23" s="77">
        <v>0</v>
      </c>
      <c r="I23" s="78">
        <v>2.6400000000000006</v>
      </c>
      <c r="J23" s="79">
        <v>0</v>
      </c>
      <c r="K23" s="78">
        <v>11.715</v>
      </c>
      <c r="L23" s="79">
        <v>0</v>
      </c>
      <c r="M23" s="80"/>
      <c r="N23" s="81"/>
      <c r="O23" s="255">
        <v>1.1000000000000001</v>
      </c>
      <c r="P23" s="250">
        <v>1</v>
      </c>
      <c r="Q23" s="102">
        <v>3.3000000000000004E-3</v>
      </c>
      <c r="R23" s="103">
        <v>0</v>
      </c>
      <c r="S23" s="19"/>
      <c r="T23" s="18"/>
      <c r="U23" s="18" t="s">
        <v>3</v>
      </c>
      <c r="V23" s="18"/>
      <c r="W23" s="18"/>
      <c r="X23" s="18" t="s">
        <v>3</v>
      </c>
      <c r="Y23" s="18"/>
      <c r="Z23" s="18"/>
      <c r="AA23" s="28" t="s">
        <v>2</v>
      </c>
      <c r="AB23" s="18"/>
      <c r="AC23" s="18"/>
      <c r="AD23" s="21" t="s">
        <v>3</v>
      </c>
      <c r="AE23" s="125"/>
      <c r="AF23" s="17">
        <f t="shared" si="6"/>
        <v>2.6400000000000006</v>
      </c>
      <c r="AG23" s="15">
        <f t="shared" si="24"/>
        <v>456.11596800000007</v>
      </c>
      <c r="AH23" s="15">
        <v>95.784353279999991</v>
      </c>
      <c r="AI23" s="16">
        <f t="shared" si="8"/>
        <v>788.1683927040001</v>
      </c>
      <c r="AJ23" s="15">
        <f t="shared" si="9"/>
        <v>1419.6189877309444</v>
      </c>
      <c r="AK23" s="14">
        <f t="shared" si="10"/>
        <v>1916.4856334367748</v>
      </c>
      <c r="AL23" s="105">
        <f t="shared" si="11"/>
        <v>11.715</v>
      </c>
      <c r="AM23" s="106">
        <f t="shared" si="12"/>
        <v>2024.014608</v>
      </c>
      <c r="AN23" s="12">
        <v>850.08613535999996</v>
      </c>
      <c r="AO23" s="35">
        <f t="shared" si="13"/>
        <v>3922.5403103039998</v>
      </c>
      <c r="AP23" s="12">
        <f t="shared" si="14"/>
        <v>6856.7907197845443</v>
      </c>
      <c r="AQ23" s="11">
        <f t="shared" si="15"/>
        <v>9256.6674717091337</v>
      </c>
      <c r="AR23" s="104">
        <f t="shared" si="16"/>
        <v>0</v>
      </c>
      <c r="AS23" s="30">
        <f t="shared" si="17"/>
        <v>0</v>
      </c>
      <c r="AT23" s="30">
        <v>0</v>
      </c>
      <c r="AU23" s="30">
        <f t="shared" si="21"/>
        <v>0</v>
      </c>
      <c r="AV23" s="30">
        <f t="shared" si="22"/>
        <v>0</v>
      </c>
      <c r="AW23" s="29">
        <f t="shared" si="23"/>
        <v>0</v>
      </c>
      <c r="AX23" s="158"/>
      <c r="AY23" s="332">
        <v>3</v>
      </c>
      <c r="AZ23" s="325">
        <v>1</v>
      </c>
      <c r="BA23" s="326"/>
      <c r="BB23" s="325">
        <f t="shared" si="3"/>
        <v>287.35305983999996</v>
      </c>
      <c r="BC23" s="325">
        <f t="shared" si="4"/>
        <v>850.08613535999996</v>
      </c>
      <c r="BD23" s="333">
        <f t="shared" si="5"/>
        <v>0</v>
      </c>
    </row>
    <row r="24" spans="1:56" ht="18.75" customHeight="1" x14ac:dyDescent="0.2">
      <c r="A24" s="231">
        <v>291</v>
      </c>
      <c r="B24" s="237" t="s">
        <v>253</v>
      </c>
      <c r="C24" s="231" t="s">
        <v>252</v>
      </c>
      <c r="D24" s="261" t="s">
        <v>238</v>
      </c>
      <c r="E24" s="255">
        <v>6</v>
      </c>
      <c r="F24" s="267" t="s">
        <v>180</v>
      </c>
      <c r="G24" s="76">
        <v>0.5</v>
      </c>
      <c r="H24" s="77">
        <v>0</v>
      </c>
      <c r="I24" s="78">
        <v>0.88000000000000012</v>
      </c>
      <c r="J24" s="79">
        <v>0</v>
      </c>
      <c r="K24" s="78">
        <v>3.9050000000000002</v>
      </c>
      <c r="L24" s="79">
        <v>0</v>
      </c>
      <c r="M24" s="80"/>
      <c r="N24" s="81"/>
      <c r="O24" s="255">
        <v>1.1000000000000001</v>
      </c>
      <c r="P24" s="250">
        <v>1</v>
      </c>
      <c r="Q24" s="102">
        <v>1.1000000000000001E-3</v>
      </c>
      <c r="R24" s="103">
        <v>0</v>
      </c>
      <c r="S24" s="19"/>
      <c r="T24" s="28" t="s">
        <v>2</v>
      </c>
      <c r="U24" s="18"/>
      <c r="V24" s="18"/>
      <c r="W24" s="18" t="s">
        <v>3</v>
      </c>
      <c r="X24" s="18"/>
      <c r="Y24" s="18"/>
      <c r="Z24" s="18" t="s">
        <v>3</v>
      </c>
      <c r="AA24" s="18"/>
      <c r="AB24" s="18"/>
      <c r="AC24" s="18" t="s">
        <v>3</v>
      </c>
      <c r="AD24" s="21"/>
      <c r="AE24" s="125"/>
      <c r="AF24" s="17">
        <f t="shared" si="6"/>
        <v>0.88000000000000012</v>
      </c>
      <c r="AG24" s="15">
        <f t="shared" si="24"/>
        <v>152.038656</v>
      </c>
      <c r="AH24" s="15">
        <v>31.928117759999999</v>
      </c>
      <c r="AI24" s="16">
        <f t="shared" si="8"/>
        <v>262.72279756799998</v>
      </c>
      <c r="AJ24" s="15">
        <f t="shared" si="9"/>
        <v>473.20632924364793</v>
      </c>
      <c r="AK24" s="14">
        <f t="shared" si="10"/>
        <v>638.82854447892464</v>
      </c>
      <c r="AL24" s="105">
        <f t="shared" si="11"/>
        <v>3.9050000000000002</v>
      </c>
      <c r="AM24" s="106">
        <f t="shared" si="12"/>
        <v>674.67153600000006</v>
      </c>
      <c r="AN24" s="12">
        <v>283.36204512</v>
      </c>
      <c r="AO24" s="35">
        <f t="shared" si="13"/>
        <v>1307.513436768</v>
      </c>
      <c r="AP24" s="12">
        <f t="shared" si="14"/>
        <v>2285.5969065948484</v>
      </c>
      <c r="AQ24" s="11">
        <f t="shared" si="15"/>
        <v>3085.5558239030452</v>
      </c>
      <c r="AR24" s="104">
        <f t="shared" si="16"/>
        <v>0</v>
      </c>
      <c r="AS24" s="30">
        <f t="shared" si="17"/>
        <v>0</v>
      </c>
      <c r="AT24" s="30">
        <v>0</v>
      </c>
      <c r="AU24" s="30">
        <f t="shared" si="21"/>
        <v>0</v>
      </c>
      <c r="AV24" s="30">
        <f t="shared" si="22"/>
        <v>0</v>
      </c>
      <c r="AW24" s="29">
        <f t="shared" si="23"/>
        <v>0</v>
      </c>
      <c r="AX24" s="158"/>
      <c r="AY24" s="332">
        <v>3</v>
      </c>
      <c r="AZ24" s="325">
        <v>1</v>
      </c>
      <c r="BA24" s="326"/>
      <c r="BB24" s="325">
        <f t="shared" si="3"/>
        <v>95.784353280000005</v>
      </c>
      <c r="BC24" s="325">
        <f t="shared" si="4"/>
        <v>283.36204512</v>
      </c>
      <c r="BD24" s="333">
        <f t="shared" si="5"/>
        <v>0</v>
      </c>
    </row>
    <row r="25" spans="1:56" ht="18.75" customHeight="1" x14ac:dyDescent="0.2">
      <c r="A25" s="231">
        <v>292</v>
      </c>
      <c r="B25" s="237" t="s">
        <v>251</v>
      </c>
      <c r="C25" s="231" t="s">
        <v>128</v>
      </c>
      <c r="D25" s="261" t="s">
        <v>238</v>
      </c>
      <c r="E25" s="255">
        <v>6</v>
      </c>
      <c r="F25" s="267" t="s">
        <v>27</v>
      </c>
      <c r="G25" s="76">
        <v>1</v>
      </c>
      <c r="H25" s="77">
        <v>0</v>
      </c>
      <c r="I25" s="78">
        <v>1.7600000000000002</v>
      </c>
      <c r="J25" s="79">
        <v>0</v>
      </c>
      <c r="K25" s="78">
        <v>7.8100000000000005</v>
      </c>
      <c r="L25" s="79">
        <v>0</v>
      </c>
      <c r="M25" s="80"/>
      <c r="N25" s="81"/>
      <c r="O25" s="255">
        <v>1.1000000000000001</v>
      </c>
      <c r="P25" s="250">
        <v>1</v>
      </c>
      <c r="Q25" s="102">
        <v>2.2000000000000001E-3</v>
      </c>
      <c r="R25" s="103">
        <v>0</v>
      </c>
      <c r="S25" s="19"/>
      <c r="T25" s="18"/>
      <c r="U25" s="18" t="s">
        <v>3</v>
      </c>
      <c r="V25" s="18"/>
      <c r="W25" s="18"/>
      <c r="X25" s="28" t="s">
        <v>2</v>
      </c>
      <c r="Y25" s="18"/>
      <c r="Z25" s="18"/>
      <c r="AA25" s="18" t="s">
        <v>3</v>
      </c>
      <c r="AB25" s="18"/>
      <c r="AC25" s="18"/>
      <c r="AD25" s="21" t="s">
        <v>3</v>
      </c>
      <c r="AE25" s="125"/>
      <c r="AF25" s="17">
        <f t="shared" si="6"/>
        <v>1.7600000000000002</v>
      </c>
      <c r="AG25" s="15">
        <f t="shared" si="24"/>
        <v>304.07731200000001</v>
      </c>
      <c r="AH25" s="15">
        <v>63.856235519999998</v>
      </c>
      <c r="AI25" s="16">
        <f t="shared" si="8"/>
        <v>525.44559513599995</v>
      </c>
      <c r="AJ25" s="15">
        <f t="shared" si="9"/>
        <v>946.41265848729586</v>
      </c>
      <c r="AK25" s="14">
        <f t="shared" si="10"/>
        <v>1277.6570889578493</v>
      </c>
      <c r="AL25" s="105">
        <f t="shared" si="11"/>
        <v>7.8100000000000005</v>
      </c>
      <c r="AM25" s="106">
        <f t="shared" si="12"/>
        <v>1349.3430720000001</v>
      </c>
      <c r="AN25" s="12">
        <v>566.72409024000001</v>
      </c>
      <c r="AO25" s="35">
        <f t="shared" si="13"/>
        <v>2615.026873536</v>
      </c>
      <c r="AP25" s="12">
        <f t="shared" si="14"/>
        <v>4571.1938131896968</v>
      </c>
      <c r="AQ25" s="11">
        <f t="shared" si="15"/>
        <v>6171.1116478060903</v>
      </c>
      <c r="AR25" s="104">
        <f t="shared" si="16"/>
        <v>0</v>
      </c>
      <c r="AS25" s="30">
        <f t="shared" si="17"/>
        <v>0</v>
      </c>
      <c r="AT25" s="30">
        <v>0</v>
      </c>
      <c r="AU25" s="30">
        <f t="shared" si="21"/>
        <v>0</v>
      </c>
      <c r="AV25" s="30">
        <f t="shared" si="22"/>
        <v>0</v>
      </c>
      <c r="AW25" s="29">
        <f t="shared" si="23"/>
        <v>0</v>
      </c>
      <c r="AX25" s="158"/>
      <c r="AY25" s="332">
        <v>3</v>
      </c>
      <c r="AZ25" s="325">
        <v>1</v>
      </c>
      <c r="BA25" s="326"/>
      <c r="BB25" s="325">
        <f t="shared" si="3"/>
        <v>191.56870656000001</v>
      </c>
      <c r="BC25" s="325">
        <f t="shared" si="4"/>
        <v>566.72409024000001</v>
      </c>
      <c r="BD25" s="333">
        <f t="shared" si="5"/>
        <v>0</v>
      </c>
    </row>
    <row r="26" spans="1:56" ht="18.75" customHeight="1" x14ac:dyDescent="0.2">
      <c r="A26" s="231">
        <v>293</v>
      </c>
      <c r="B26" s="237" t="s">
        <v>250</v>
      </c>
      <c r="C26" s="231" t="s">
        <v>249</v>
      </c>
      <c r="D26" s="261" t="s">
        <v>238</v>
      </c>
      <c r="E26" s="255">
        <v>6</v>
      </c>
      <c r="F26" s="267" t="s">
        <v>193</v>
      </c>
      <c r="G26" s="76">
        <v>1</v>
      </c>
      <c r="H26" s="77">
        <v>0</v>
      </c>
      <c r="I26" s="78">
        <v>1.7600000000000002</v>
      </c>
      <c r="J26" s="79">
        <v>0</v>
      </c>
      <c r="K26" s="78">
        <v>7.8100000000000005</v>
      </c>
      <c r="L26" s="79">
        <v>0</v>
      </c>
      <c r="M26" s="80"/>
      <c r="N26" s="81"/>
      <c r="O26" s="255">
        <v>1.1000000000000001</v>
      </c>
      <c r="P26" s="250">
        <v>1</v>
      </c>
      <c r="Q26" s="102">
        <v>2.2000000000000001E-3</v>
      </c>
      <c r="R26" s="103">
        <v>0</v>
      </c>
      <c r="S26" s="36" t="s">
        <v>2</v>
      </c>
      <c r="T26" s="18"/>
      <c r="U26" s="18"/>
      <c r="V26" s="18" t="s">
        <v>3</v>
      </c>
      <c r="W26" s="18"/>
      <c r="X26" s="18"/>
      <c r="Y26" s="18" t="s">
        <v>3</v>
      </c>
      <c r="Z26" s="18"/>
      <c r="AA26" s="18"/>
      <c r="AB26" s="18" t="s">
        <v>3</v>
      </c>
      <c r="AC26" s="18"/>
      <c r="AD26" s="21"/>
      <c r="AE26" s="125"/>
      <c r="AF26" s="17">
        <f t="shared" si="6"/>
        <v>1.7600000000000002</v>
      </c>
      <c r="AG26" s="15">
        <f t="shared" si="24"/>
        <v>304.07731200000001</v>
      </c>
      <c r="AH26" s="15">
        <v>63.856235519999998</v>
      </c>
      <c r="AI26" s="16">
        <f t="shared" si="8"/>
        <v>525.44559513599995</v>
      </c>
      <c r="AJ26" s="15">
        <f t="shared" si="9"/>
        <v>946.41265848729586</v>
      </c>
      <c r="AK26" s="14">
        <f t="shared" si="10"/>
        <v>1277.6570889578493</v>
      </c>
      <c r="AL26" s="105">
        <f t="shared" si="11"/>
        <v>7.8100000000000005</v>
      </c>
      <c r="AM26" s="106">
        <f t="shared" si="12"/>
        <v>1349.3430720000001</v>
      </c>
      <c r="AN26" s="12">
        <v>566.72409024000001</v>
      </c>
      <c r="AO26" s="35">
        <f t="shared" si="13"/>
        <v>2615.026873536</v>
      </c>
      <c r="AP26" s="12">
        <f t="shared" si="14"/>
        <v>4571.1938131896968</v>
      </c>
      <c r="AQ26" s="11">
        <f t="shared" si="15"/>
        <v>6171.1116478060903</v>
      </c>
      <c r="AR26" s="104">
        <f t="shared" si="16"/>
        <v>0</v>
      </c>
      <c r="AS26" s="30">
        <f t="shared" si="17"/>
        <v>0</v>
      </c>
      <c r="AT26" s="30">
        <v>0</v>
      </c>
      <c r="AU26" s="30">
        <f t="shared" si="21"/>
        <v>0</v>
      </c>
      <c r="AV26" s="30">
        <f t="shared" si="22"/>
        <v>0</v>
      </c>
      <c r="AW26" s="29">
        <f t="shared" si="23"/>
        <v>0</v>
      </c>
      <c r="AX26" s="158"/>
      <c r="AY26" s="332">
        <v>3</v>
      </c>
      <c r="AZ26" s="325">
        <v>1</v>
      </c>
      <c r="BA26" s="326"/>
      <c r="BB26" s="325">
        <f t="shared" si="3"/>
        <v>191.56870656000001</v>
      </c>
      <c r="BC26" s="325">
        <f t="shared" si="4"/>
        <v>566.72409024000001</v>
      </c>
      <c r="BD26" s="333">
        <f t="shared" si="5"/>
        <v>0</v>
      </c>
    </row>
    <row r="27" spans="1:56" ht="18.75" customHeight="1" x14ac:dyDescent="0.2">
      <c r="A27" s="231">
        <v>294</v>
      </c>
      <c r="B27" s="237" t="s">
        <v>248</v>
      </c>
      <c r="C27" s="231" t="s">
        <v>247</v>
      </c>
      <c r="D27" s="261" t="s">
        <v>238</v>
      </c>
      <c r="E27" s="255">
        <v>6</v>
      </c>
      <c r="F27" s="267" t="s">
        <v>87</v>
      </c>
      <c r="G27" s="76">
        <v>1</v>
      </c>
      <c r="H27" s="77">
        <v>0</v>
      </c>
      <c r="I27" s="78">
        <v>1.7600000000000002</v>
      </c>
      <c r="J27" s="79">
        <v>0</v>
      </c>
      <c r="K27" s="78">
        <v>7.8100000000000005</v>
      </c>
      <c r="L27" s="79">
        <v>0</v>
      </c>
      <c r="M27" s="80"/>
      <c r="N27" s="81"/>
      <c r="O27" s="255">
        <v>1.1000000000000001</v>
      </c>
      <c r="P27" s="250">
        <v>1</v>
      </c>
      <c r="Q27" s="102">
        <v>2.2000000000000001E-3</v>
      </c>
      <c r="R27" s="103">
        <v>0</v>
      </c>
      <c r="S27" s="19"/>
      <c r="T27" s="18"/>
      <c r="U27" s="18" t="s">
        <v>3</v>
      </c>
      <c r="V27" s="18"/>
      <c r="W27" s="18"/>
      <c r="X27" s="28" t="s">
        <v>2</v>
      </c>
      <c r="Y27" s="18"/>
      <c r="Z27" s="18"/>
      <c r="AA27" s="18" t="s">
        <v>3</v>
      </c>
      <c r="AB27" s="18"/>
      <c r="AC27" s="18"/>
      <c r="AD27" s="21" t="s">
        <v>3</v>
      </c>
      <c r="AE27" s="125"/>
      <c r="AF27" s="17">
        <f t="shared" si="6"/>
        <v>1.7600000000000002</v>
      </c>
      <c r="AG27" s="15">
        <f t="shared" si="24"/>
        <v>304.07731200000001</v>
      </c>
      <c r="AH27" s="15">
        <v>63.856235519999998</v>
      </c>
      <c r="AI27" s="16">
        <f t="shared" si="8"/>
        <v>525.44559513599995</v>
      </c>
      <c r="AJ27" s="15">
        <f t="shared" si="9"/>
        <v>946.41265848729586</v>
      </c>
      <c r="AK27" s="14">
        <f t="shared" si="10"/>
        <v>1277.6570889578493</v>
      </c>
      <c r="AL27" s="105">
        <f t="shared" si="11"/>
        <v>7.8100000000000005</v>
      </c>
      <c r="AM27" s="106">
        <f t="shared" si="12"/>
        <v>1349.3430720000001</v>
      </c>
      <c r="AN27" s="12">
        <v>566.72409024000001</v>
      </c>
      <c r="AO27" s="35">
        <f t="shared" si="13"/>
        <v>2615.026873536</v>
      </c>
      <c r="AP27" s="12">
        <f t="shared" si="14"/>
        <v>4571.1938131896968</v>
      </c>
      <c r="AQ27" s="11">
        <f t="shared" si="15"/>
        <v>6171.1116478060903</v>
      </c>
      <c r="AR27" s="104">
        <f t="shared" si="16"/>
        <v>0</v>
      </c>
      <c r="AS27" s="30">
        <f t="shared" si="17"/>
        <v>0</v>
      </c>
      <c r="AT27" s="30">
        <v>0</v>
      </c>
      <c r="AU27" s="30">
        <f t="shared" si="21"/>
        <v>0</v>
      </c>
      <c r="AV27" s="30">
        <f t="shared" si="22"/>
        <v>0</v>
      </c>
      <c r="AW27" s="29">
        <f t="shared" si="23"/>
        <v>0</v>
      </c>
      <c r="AX27" s="158"/>
      <c r="AY27" s="332">
        <v>3</v>
      </c>
      <c r="AZ27" s="325">
        <v>1</v>
      </c>
      <c r="BA27" s="326"/>
      <c r="BB27" s="325">
        <f t="shared" si="3"/>
        <v>191.56870656000001</v>
      </c>
      <c r="BC27" s="325">
        <f t="shared" si="4"/>
        <v>566.72409024000001</v>
      </c>
      <c r="BD27" s="333">
        <f t="shared" si="5"/>
        <v>0</v>
      </c>
    </row>
    <row r="28" spans="1:56" ht="18.75" customHeight="1" x14ac:dyDescent="0.2">
      <c r="A28" s="231">
        <v>295</v>
      </c>
      <c r="B28" s="237" t="s">
        <v>246</v>
      </c>
      <c r="C28" s="231" t="s">
        <v>245</v>
      </c>
      <c r="D28" s="261" t="s">
        <v>238</v>
      </c>
      <c r="E28" s="255">
        <v>6</v>
      </c>
      <c r="F28" s="267" t="s">
        <v>180</v>
      </c>
      <c r="G28" s="76">
        <v>1.5</v>
      </c>
      <c r="H28" s="77">
        <v>0</v>
      </c>
      <c r="I28" s="78">
        <v>2.6400000000000006</v>
      </c>
      <c r="J28" s="79">
        <v>0</v>
      </c>
      <c r="K28" s="78">
        <v>11.715</v>
      </c>
      <c r="L28" s="79">
        <v>0</v>
      </c>
      <c r="M28" s="80"/>
      <c r="N28" s="81"/>
      <c r="O28" s="255">
        <v>1.1000000000000001</v>
      </c>
      <c r="P28" s="250">
        <v>1</v>
      </c>
      <c r="Q28" s="102">
        <v>3.3000000000000004E-3</v>
      </c>
      <c r="R28" s="103">
        <v>0</v>
      </c>
      <c r="S28" s="19"/>
      <c r="T28" s="28" t="s">
        <v>2</v>
      </c>
      <c r="U28" s="18"/>
      <c r="V28" s="18"/>
      <c r="W28" s="18" t="s">
        <v>3</v>
      </c>
      <c r="X28" s="18"/>
      <c r="Y28" s="18"/>
      <c r="Z28" s="18" t="s">
        <v>3</v>
      </c>
      <c r="AA28" s="18"/>
      <c r="AB28" s="18"/>
      <c r="AC28" s="18" t="s">
        <v>3</v>
      </c>
      <c r="AD28" s="21"/>
      <c r="AE28" s="125"/>
      <c r="AF28" s="17">
        <f t="shared" si="6"/>
        <v>2.6400000000000006</v>
      </c>
      <c r="AG28" s="15">
        <f t="shared" si="24"/>
        <v>456.11596800000007</v>
      </c>
      <c r="AH28" s="15">
        <v>95.784353279999991</v>
      </c>
      <c r="AI28" s="16">
        <f t="shared" si="8"/>
        <v>788.1683927040001</v>
      </c>
      <c r="AJ28" s="15">
        <f t="shared" si="9"/>
        <v>1419.6189877309444</v>
      </c>
      <c r="AK28" s="14">
        <f t="shared" si="10"/>
        <v>1916.4856334367748</v>
      </c>
      <c r="AL28" s="105">
        <f t="shared" si="11"/>
        <v>11.715</v>
      </c>
      <c r="AM28" s="106">
        <f t="shared" si="12"/>
        <v>2024.014608</v>
      </c>
      <c r="AN28" s="12">
        <v>850.08613535999996</v>
      </c>
      <c r="AO28" s="35">
        <f t="shared" si="13"/>
        <v>3922.5403103039998</v>
      </c>
      <c r="AP28" s="12">
        <f t="shared" si="14"/>
        <v>6856.7907197845443</v>
      </c>
      <c r="AQ28" s="11">
        <f t="shared" si="15"/>
        <v>9256.6674717091337</v>
      </c>
      <c r="AR28" s="104">
        <f t="shared" si="16"/>
        <v>0</v>
      </c>
      <c r="AS28" s="30">
        <f t="shared" si="17"/>
        <v>0</v>
      </c>
      <c r="AT28" s="30">
        <v>0</v>
      </c>
      <c r="AU28" s="30">
        <f t="shared" si="21"/>
        <v>0</v>
      </c>
      <c r="AV28" s="30">
        <f t="shared" si="22"/>
        <v>0</v>
      </c>
      <c r="AW28" s="29">
        <f t="shared" si="23"/>
        <v>0</v>
      </c>
      <c r="AX28" s="158"/>
      <c r="AY28" s="332">
        <v>3</v>
      </c>
      <c r="AZ28" s="325">
        <v>1</v>
      </c>
      <c r="BA28" s="326"/>
      <c r="BB28" s="325">
        <f t="shared" si="3"/>
        <v>287.35305983999996</v>
      </c>
      <c r="BC28" s="325">
        <f t="shared" si="4"/>
        <v>850.08613535999996</v>
      </c>
      <c r="BD28" s="333">
        <f t="shared" si="5"/>
        <v>0</v>
      </c>
    </row>
    <row r="29" spans="1:56" s="2" customFormat="1" ht="18.75" customHeight="1" x14ac:dyDescent="0.2">
      <c r="A29" s="231">
        <v>403</v>
      </c>
      <c r="B29" s="237" t="s">
        <v>235</v>
      </c>
      <c r="C29" s="231" t="s">
        <v>154</v>
      </c>
      <c r="D29" s="261">
        <v>42006</v>
      </c>
      <c r="E29" s="255">
        <v>6</v>
      </c>
      <c r="F29" s="267" t="s">
        <v>236</v>
      </c>
      <c r="G29" s="76">
        <v>0</v>
      </c>
      <c r="H29" s="77">
        <v>10</v>
      </c>
      <c r="I29" s="78">
        <v>0</v>
      </c>
      <c r="J29" s="79">
        <v>4.125</v>
      </c>
      <c r="K29" s="78">
        <v>0</v>
      </c>
      <c r="L29" s="79">
        <v>24.75</v>
      </c>
      <c r="M29" s="80"/>
      <c r="N29" s="81"/>
      <c r="O29" s="257">
        <v>1.1000000000000001</v>
      </c>
      <c r="P29" s="252">
        <v>1.5</v>
      </c>
      <c r="Q29" s="102">
        <v>0</v>
      </c>
      <c r="R29" s="103">
        <v>1.8315000000000001E-2</v>
      </c>
      <c r="S29" s="34"/>
      <c r="T29" s="32" t="s">
        <v>3</v>
      </c>
      <c r="U29" s="32"/>
      <c r="V29" s="32"/>
      <c r="W29" s="33" t="s">
        <v>2</v>
      </c>
      <c r="X29" s="32"/>
      <c r="Y29" s="32"/>
      <c r="Z29" s="32" t="s">
        <v>3</v>
      </c>
      <c r="AA29" s="32"/>
      <c r="AB29" s="32"/>
      <c r="AC29" s="32" t="s">
        <v>3</v>
      </c>
      <c r="AD29" s="31"/>
      <c r="AE29" s="125"/>
      <c r="AF29" s="17">
        <f t="shared" ref="AF29:AF69" si="25">I29+J29</f>
        <v>4.125</v>
      </c>
      <c r="AG29" s="15">
        <f t="shared" ref="AG29:AG42" si="26">AF29*(77.13*1.4*1.6)</f>
        <v>712.68119999999999</v>
      </c>
      <c r="AH29" s="15">
        <v>149.66305199999999</v>
      </c>
      <c r="AI29" s="16">
        <f t="shared" ref="AI29:AI69" si="27">AH29+AG29+(AG29*0.174)+(AG29*0.344)</f>
        <v>1231.5131136</v>
      </c>
      <c r="AJ29" s="15">
        <f t="shared" ref="AJ29:AJ69" si="28">AI29+(0.847*AG29)+(0.311*AI29)</f>
        <v>2218.1546683296001</v>
      </c>
      <c r="AK29" s="14">
        <f t="shared" ref="AK29:AK69" si="29">AJ29+(0.35*AJ29)</f>
        <v>2994.50880224496</v>
      </c>
      <c r="AL29" s="27">
        <f t="shared" ref="AL29:AL69" si="30">K29+L29</f>
        <v>24.75</v>
      </c>
      <c r="AM29" s="106">
        <f t="shared" ref="AM29:AM96" si="31">AL29*(77.13*1.4*1.6)</f>
        <v>4276.0871999999999</v>
      </c>
      <c r="AN29" s="12">
        <v>1795.9566239999997</v>
      </c>
      <c r="AO29" s="35">
        <f t="shared" ref="AO29:AO69" si="32">AN29+AM29+(AM29*0.174)+(AM29*0.344)</f>
        <v>8287.0569935999993</v>
      </c>
      <c r="AP29" s="12">
        <f t="shared" ref="AP29:AP69" si="33">AO29+(0.847*AM29)+(0.311*AO29)</f>
        <v>14486.177577009599</v>
      </c>
      <c r="AQ29" s="11">
        <f t="shared" ref="AQ29:AQ69" si="34">AP29+(0.35*AP29)</f>
        <v>19556.339728962957</v>
      </c>
      <c r="AR29" s="104">
        <f t="shared" ref="AR29:AR69" si="35">M29+N29</f>
        <v>0</v>
      </c>
      <c r="AS29" s="30">
        <f t="shared" ref="AS29:AS96" si="36">AR29*(77.13*1.4*1.6)</f>
        <v>0</v>
      </c>
      <c r="AT29" s="30">
        <v>0</v>
      </c>
      <c r="AU29" s="30">
        <f t="shared" ref="AU29:AU31" si="37">AT29+AS29+(AS29*0.174)+(AS29*0.344)</f>
        <v>0</v>
      </c>
      <c r="AV29" s="30">
        <f t="shared" ref="AV29:AV31" si="38">AU29+(0.847*AS29)+(0.311*AU29)</f>
        <v>0</v>
      </c>
      <c r="AW29" s="29">
        <f t="shared" ref="AW29:AW31" si="39">AV29+(0.35*AV29)</f>
        <v>0</v>
      </c>
      <c r="AX29" s="158"/>
      <c r="AY29" s="332">
        <v>3</v>
      </c>
      <c r="AZ29" s="325">
        <v>1</v>
      </c>
      <c r="BA29" s="327"/>
      <c r="BB29" s="325">
        <f t="shared" si="3"/>
        <v>448.98915599999998</v>
      </c>
      <c r="BC29" s="325">
        <f t="shared" si="4"/>
        <v>1795.9566239999997</v>
      </c>
      <c r="BD29" s="333">
        <f t="shared" si="5"/>
        <v>0</v>
      </c>
    </row>
    <row r="30" spans="1:56" s="2" customFormat="1" ht="18.75" customHeight="1" x14ac:dyDescent="0.2">
      <c r="A30" s="231">
        <v>404</v>
      </c>
      <c r="B30" s="237" t="s">
        <v>235</v>
      </c>
      <c r="C30" s="231" t="s">
        <v>154</v>
      </c>
      <c r="D30" s="261">
        <v>42007</v>
      </c>
      <c r="E30" s="255">
        <v>6</v>
      </c>
      <c r="F30" s="267" t="s">
        <v>27</v>
      </c>
      <c r="G30" s="76">
        <v>0</v>
      </c>
      <c r="H30" s="77">
        <v>10</v>
      </c>
      <c r="I30" s="78">
        <v>0</v>
      </c>
      <c r="J30" s="79">
        <v>4.125</v>
      </c>
      <c r="K30" s="78">
        <v>0</v>
      </c>
      <c r="L30" s="79">
        <v>24.75</v>
      </c>
      <c r="M30" s="80"/>
      <c r="N30" s="81"/>
      <c r="O30" s="257">
        <v>1.1000000000000001</v>
      </c>
      <c r="P30" s="252">
        <v>1.5</v>
      </c>
      <c r="Q30" s="102">
        <v>0</v>
      </c>
      <c r="R30" s="103">
        <v>1.8315000000000001E-2</v>
      </c>
      <c r="S30" s="34"/>
      <c r="T30" s="32"/>
      <c r="U30" s="32" t="s">
        <v>3</v>
      </c>
      <c r="V30" s="32"/>
      <c r="W30" s="32"/>
      <c r="X30" s="33" t="s">
        <v>2</v>
      </c>
      <c r="Y30" s="32"/>
      <c r="Z30" s="32"/>
      <c r="AA30" s="32" t="s">
        <v>3</v>
      </c>
      <c r="AB30" s="32"/>
      <c r="AC30" s="32"/>
      <c r="AD30" s="31" t="s">
        <v>3</v>
      </c>
      <c r="AE30" s="125"/>
      <c r="AF30" s="17">
        <f t="shared" si="25"/>
        <v>4.125</v>
      </c>
      <c r="AG30" s="15">
        <f t="shared" si="26"/>
        <v>712.68119999999999</v>
      </c>
      <c r="AH30" s="15">
        <v>149.66305199999999</v>
      </c>
      <c r="AI30" s="16">
        <f t="shared" si="27"/>
        <v>1231.5131136</v>
      </c>
      <c r="AJ30" s="15">
        <f t="shared" si="28"/>
        <v>2218.1546683296001</v>
      </c>
      <c r="AK30" s="14">
        <f t="shared" si="29"/>
        <v>2994.50880224496</v>
      </c>
      <c r="AL30" s="27">
        <f t="shared" si="30"/>
        <v>24.75</v>
      </c>
      <c r="AM30" s="106">
        <f t="shared" si="31"/>
        <v>4276.0871999999999</v>
      </c>
      <c r="AN30" s="12">
        <v>1795.9566239999997</v>
      </c>
      <c r="AO30" s="35">
        <f t="shared" si="32"/>
        <v>8287.0569935999993</v>
      </c>
      <c r="AP30" s="12">
        <f t="shared" si="33"/>
        <v>14486.177577009599</v>
      </c>
      <c r="AQ30" s="11">
        <f t="shared" si="34"/>
        <v>19556.339728962957</v>
      </c>
      <c r="AR30" s="104">
        <f t="shared" si="35"/>
        <v>0</v>
      </c>
      <c r="AS30" s="30">
        <f t="shared" si="36"/>
        <v>0</v>
      </c>
      <c r="AT30" s="30">
        <v>0</v>
      </c>
      <c r="AU30" s="30">
        <f t="shared" si="37"/>
        <v>0</v>
      </c>
      <c r="AV30" s="30">
        <f t="shared" si="38"/>
        <v>0</v>
      </c>
      <c r="AW30" s="29">
        <f t="shared" si="39"/>
        <v>0</v>
      </c>
      <c r="AX30" s="158"/>
      <c r="AY30" s="332">
        <v>3</v>
      </c>
      <c r="AZ30" s="325">
        <v>1</v>
      </c>
      <c r="BA30" s="327"/>
      <c r="BB30" s="325">
        <f t="shared" si="3"/>
        <v>448.98915599999998</v>
      </c>
      <c r="BC30" s="325">
        <f t="shared" si="4"/>
        <v>1795.9566239999997</v>
      </c>
      <c r="BD30" s="333">
        <f t="shared" si="5"/>
        <v>0</v>
      </c>
    </row>
    <row r="31" spans="1:56" s="2" customFormat="1" ht="18.75" customHeight="1" x14ac:dyDescent="0.2">
      <c r="A31" s="231">
        <v>405</v>
      </c>
      <c r="B31" s="237" t="s">
        <v>235</v>
      </c>
      <c r="C31" s="231" t="s">
        <v>154</v>
      </c>
      <c r="D31" s="261">
        <v>42008</v>
      </c>
      <c r="E31" s="255">
        <v>6</v>
      </c>
      <c r="F31" s="267" t="s">
        <v>27</v>
      </c>
      <c r="G31" s="76">
        <v>0</v>
      </c>
      <c r="H31" s="77">
        <v>10</v>
      </c>
      <c r="I31" s="78">
        <v>0</v>
      </c>
      <c r="J31" s="79">
        <v>4.125</v>
      </c>
      <c r="K31" s="78">
        <v>0</v>
      </c>
      <c r="L31" s="79">
        <v>24.75</v>
      </c>
      <c r="M31" s="80"/>
      <c r="N31" s="81"/>
      <c r="O31" s="257">
        <v>1.1000000000000001</v>
      </c>
      <c r="P31" s="252">
        <v>1.5</v>
      </c>
      <c r="Q31" s="102">
        <v>0</v>
      </c>
      <c r="R31" s="103">
        <v>1.8315000000000001E-2</v>
      </c>
      <c r="S31" s="34"/>
      <c r="T31" s="32"/>
      <c r="U31" s="32" t="s">
        <v>3</v>
      </c>
      <c r="V31" s="32"/>
      <c r="W31" s="32"/>
      <c r="X31" s="33" t="s">
        <v>2</v>
      </c>
      <c r="Y31" s="32"/>
      <c r="Z31" s="32"/>
      <c r="AA31" s="32" t="s">
        <v>3</v>
      </c>
      <c r="AB31" s="32"/>
      <c r="AC31" s="32"/>
      <c r="AD31" s="31" t="s">
        <v>3</v>
      </c>
      <c r="AE31" s="125"/>
      <c r="AF31" s="17">
        <f t="shared" si="25"/>
        <v>4.125</v>
      </c>
      <c r="AG31" s="15">
        <f t="shared" si="26"/>
        <v>712.68119999999999</v>
      </c>
      <c r="AH31" s="15">
        <v>149.66305199999999</v>
      </c>
      <c r="AI31" s="16">
        <f t="shared" si="27"/>
        <v>1231.5131136</v>
      </c>
      <c r="AJ31" s="15">
        <f t="shared" si="28"/>
        <v>2218.1546683296001</v>
      </c>
      <c r="AK31" s="14">
        <f t="shared" si="29"/>
        <v>2994.50880224496</v>
      </c>
      <c r="AL31" s="27">
        <f t="shared" si="30"/>
        <v>24.75</v>
      </c>
      <c r="AM31" s="106">
        <f t="shared" si="31"/>
        <v>4276.0871999999999</v>
      </c>
      <c r="AN31" s="12">
        <v>1795.9566239999997</v>
      </c>
      <c r="AO31" s="35">
        <f t="shared" si="32"/>
        <v>8287.0569935999993</v>
      </c>
      <c r="AP31" s="12">
        <f t="shared" si="33"/>
        <v>14486.177577009599</v>
      </c>
      <c r="AQ31" s="11">
        <f t="shared" si="34"/>
        <v>19556.339728962957</v>
      </c>
      <c r="AR31" s="104">
        <f t="shared" si="35"/>
        <v>0</v>
      </c>
      <c r="AS31" s="30">
        <f t="shared" si="36"/>
        <v>0</v>
      </c>
      <c r="AT31" s="30">
        <v>0</v>
      </c>
      <c r="AU31" s="30">
        <f t="shared" si="37"/>
        <v>0</v>
      </c>
      <c r="AV31" s="30">
        <f t="shared" si="38"/>
        <v>0</v>
      </c>
      <c r="AW31" s="29">
        <f t="shared" si="39"/>
        <v>0</v>
      </c>
      <c r="AX31" s="158"/>
      <c r="AY31" s="332">
        <v>3</v>
      </c>
      <c r="AZ31" s="325">
        <v>1</v>
      </c>
      <c r="BA31" s="327"/>
      <c r="BB31" s="325">
        <f t="shared" si="3"/>
        <v>448.98915599999998</v>
      </c>
      <c r="BC31" s="325">
        <f t="shared" si="4"/>
        <v>1795.9566239999997</v>
      </c>
      <c r="BD31" s="333">
        <f t="shared" si="5"/>
        <v>0</v>
      </c>
    </row>
    <row r="32" spans="1:56" s="2" customFormat="1" ht="18.75" customHeight="1" x14ac:dyDescent="0.2">
      <c r="A32" s="231">
        <v>406</v>
      </c>
      <c r="B32" s="241" t="s">
        <v>500</v>
      </c>
      <c r="C32" s="231" t="s">
        <v>149</v>
      </c>
      <c r="D32" s="261" t="s">
        <v>238</v>
      </c>
      <c r="E32" s="255">
        <v>6</v>
      </c>
      <c r="F32" s="267" t="s">
        <v>82</v>
      </c>
      <c r="G32" s="76">
        <v>0</v>
      </c>
      <c r="H32" s="77">
        <v>2</v>
      </c>
      <c r="I32" s="78">
        <v>0</v>
      </c>
      <c r="J32" s="79">
        <v>0.82500000000000007</v>
      </c>
      <c r="K32" s="78">
        <v>0</v>
      </c>
      <c r="L32" s="79">
        <v>4.95</v>
      </c>
      <c r="M32" s="80"/>
      <c r="N32" s="81"/>
      <c r="O32" s="257">
        <v>1.1000000000000001</v>
      </c>
      <c r="P32" s="252">
        <v>1.5</v>
      </c>
      <c r="Q32" s="102">
        <v>0</v>
      </c>
      <c r="R32" s="103">
        <v>3.6630000000000005E-3</v>
      </c>
      <c r="S32" s="34"/>
      <c r="T32" s="32" t="s">
        <v>3</v>
      </c>
      <c r="U32" s="32"/>
      <c r="V32" s="32"/>
      <c r="W32" s="32" t="s">
        <v>3</v>
      </c>
      <c r="X32" s="32"/>
      <c r="Y32" s="32"/>
      <c r="Z32" s="33" t="s">
        <v>2</v>
      </c>
      <c r="AA32" s="32"/>
      <c r="AB32" s="32"/>
      <c r="AC32" s="32" t="s">
        <v>3</v>
      </c>
      <c r="AD32" s="31"/>
      <c r="AE32" s="125"/>
      <c r="AF32" s="17">
        <f t="shared" si="25"/>
        <v>0.82500000000000007</v>
      </c>
      <c r="AG32" s="15">
        <f t="shared" si="26"/>
        <v>142.53623999999999</v>
      </c>
      <c r="AH32" s="15">
        <v>29.932610399999998</v>
      </c>
      <c r="AI32" s="16">
        <f>AH32+AG32+(AG32*0.174)+(AG32*0.344)</f>
        <v>246.30262271999996</v>
      </c>
      <c r="AJ32" s="15">
        <f>AI32+(0.847*AG32)+(0.311*AI32)</f>
        <v>443.63093366591994</v>
      </c>
      <c r="AK32" s="14">
        <f>AJ32+(0.35*AJ32)</f>
        <v>598.90176044899192</v>
      </c>
      <c r="AL32" s="27">
        <f t="shared" si="30"/>
        <v>4.95</v>
      </c>
      <c r="AM32" s="106">
        <f t="shared" si="31"/>
        <v>855.21744000000001</v>
      </c>
      <c r="AN32" s="12">
        <v>359.19132479999996</v>
      </c>
      <c r="AO32" s="35">
        <f>AN32+AM32+(AM32*0.174)+(AM32*0.344)</f>
        <v>1657.4113987199999</v>
      </c>
      <c r="AP32" s="12">
        <f>AO32+(0.847*AM32)+(0.311*AO32)</f>
        <v>2897.2355154019197</v>
      </c>
      <c r="AQ32" s="11">
        <f>AP32+(0.35*AP32)</f>
        <v>3911.2679457925915</v>
      </c>
      <c r="AR32" s="104">
        <f t="shared" si="35"/>
        <v>0</v>
      </c>
      <c r="AS32" s="30">
        <f t="shared" si="36"/>
        <v>0</v>
      </c>
      <c r="AT32" s="30">
        <v>0</v>
      </c>
      <c r="AU32" s="30">
        <f t="shared" ref="AU32:AU99" si="40">AT32+AS32+(AS32*0.174)+(AS32*0.344)</f>
        <v>0</v>
      </c>
      <c r="AV32" s="30">
        <f t="shared" ref="AV32:AV99" si="41">AU32+(0.847*AS32)+(0.311*AU32)</f>
        <v>0</v>
      </c>
      <c r="AW32" s="29">
        <f t="shared" ref="AW32:AW99" si="42">AV32+(0.35*AV32)</f>
        <v>0</v>
      </c>
      <c r="AX32" s="158"/>
      <c r="AY32" s="332">
        <v>3</v>
      </c>
      <c r="AZ32" s="325">
        <v>1</v>
      </c>
      <c r="BA32" s="327"/>
      <c r="BB32" s="325">
        <f t="shared" si="3"/>
        <v>89.79783119999999</v>
      </c>
      <c r="BC32" s="325">
        <f t="shared" si="4"/>
        <v>359.19132479999996</v>
      </c>
      <c r="BD32" s="333">
        <f t="shared" si="5"/>
        <v>0</v>
      </c>
    </row>
    <row r="33" spans="1:56" s="2" customFormat="1" ht="18.75" customHeight="1" x14ac:dyDescent="0.2">
      <c r="A33" s="231">
        <v>407</v>
      </c>
      <c r="B33" s="237" t="s">
        <v>501</v>
      </c>
      <c r="C33" s="245" t="s">
        <v>234</v>
      </c>
      <c r="D33" s="261" t="s">
        <v>238</v>
      </c>
      <c r="E33" s="255">
        <v>6</v>
      </c>
      <c r="F33" s="267" t="s">
        <v>168</v>
      </c>
      <c r="G33" s="76">
        <v>0</v>
      </c>
      <c r="H33" s="77">
        <v>2</v>
      </c>
      <c r="I33" s="78">
        <v>0</v>
      </c>
      <c r="J33" s="79">
        <v>0.82500000000000007</v>
      </c>
      <c r="K33" s="78">
        <v>0</v>
      </c>
      <c r="L33" s="79">
        <v>4.95</v>
      </c>
      <c r="M33" s="80"/>
      <c r="N33" s="81"/>
      <c r="O33" s="257">
        <v>1.1000000000000001</v>
      </c>
      <c r="P33" s="252">
        <v>1.5</v>
      </c>
      <c r="Q33" s="102">
        <v>0</v>
      </c>
      <c r="R33" s="103">
        <v>3.6630000000000005E-3</v>
      </c>
      <c r="S33" s="34"/>
      <c r="T33" s="32"/>
      <c r="U33" s="33" t="s">
        <v>2</v>
      </c>
      <c r="V33" s="32"/>
      <c r="W33" s="32"/>
      <c r="X33" s="32" t="s">
        <v>3</v>
      </c>
      <c r="Y33" s="32"/>
      <c r="Z33" s="32"/>
      <c r="AA33" s="32" t="s">
        <v>3</v>
      </c>
      <c r="AB33" s="32"/>
      <c r="AC33" s="32"/>
      <c r="AD33" s="31" t="s">
        <v>3</v>
      </c>
      <c r="AE33" s="125"/>
      <c r="AF33" s="17">
        <f t="shared" si="25"/>
        <v>0.82500000000000007</v>
      </c>
      <c r="AG33" s="15">
        <f t="shared" si="26"/>
        <v>142.53623999999999</v>
      </c>
      <c r="AH33" s="15">
        <v>29.932610399999998</v>
      </c>
      <c r="AI33" s="16">
        <f t="shared" si="27"/>
        <v>246.30262271999996</v>
      </c>
      <c r="AJ33" s="15">
        <f t="shared" si="28"/>
        <v>443.63093366591994</v>
      </c>
      <c r="AK33" s="14">
        <f t="shared" si="29"/>
        <v>598.90176044899192</v>
      </c>
      <c r="AL33" s="27">
        <f t="shared" si="30"/>
        <v>4.95</v>
      </c>
      <c r="AM33" s="106">
        <f t="shared" si="31"/>
        <v>855.21744000000001</v>
      </c>
      <c r="AN33" s="12">
        <v>359.19132479999996</v>
      </c>
      <c r="AO33" s="35">
        <f t="shared" si="32"/>
        <v>1657.4113987199999</v>
      </c>
      <c r="AP33" s="12">
        <f t="shared" si="33"/>
        <v>2897.2355154019197</v>
      </c>
      <c r="AQ33" s="11">
        <f t="shared" si="34"/>
        <v>3911.2679457925915</v>
      </c>
      <c r="AR33" s="104">
        <f t="shared" si="35"/>
        <v>0</v>
      </c>
      <c r="AS33" s="30">
        <f t="shared" si="36"/>
        <v>0</v>
      </c>
      <c r="AT33" s="30">
        <v>0</v>
      </c>
      <c r="AU33" s="30">
        <f t="shared" si="40"/>
        <v>0</v>
      </c>
      <c r="AV33" s="30">
        <f t="shared" si="41"/>
        <v>0</v>
      </c>
      <c r="AW33" s="29">
        <f t="shared" si="42"/>
        <v>0</v>
      </c>
      <c r="AX33" s="158"/>
      <c r="AY33" s="332">
        <v>3</v>
      </c>
      <c r="AZ33" s="325">
        <v>1</v>
      </c>
      <c r="BA33" s="327"/>
      <c r="BB33" s="325">
        <f t="shared" si="3"/>
        <v>89.79783119999999</v>
      </c>
      <c r="BC33" s="325">
        <f t="shared" si="4"/>
        <v>359.19132479999996</v>
      </c>
      <c r="BD33" s="333">
        <f t="shared" si="5"/>
        <v>0</v>
      </c>
    </row>
    <row r="34" spans="1:56" s="2" customFormat="1" ht="18.75" customHeight="1" x14ac:dyDescent="0.2">
      <c r="A34" s="231">
        <v>408</v>
      </c>
      <c r="B34" s="237" t="s">
        <v>518</v>
      </c>
      <c r="C34" s="231" t="s">
        <v>143</v>
      </c>
      <c r="D34" s="261" t="s">
        <v>238</v>
      </c>
      <c r="E34" s="255">
        <v>6</v>
      </c>
      <c r="F34" s="267" t="s">
        <v>22</v>
      </c>
      <c r="G34" s="76">
        <v>0</v>
      </c>
      <c r="H34" s="77">
        <v>2</v>
      </c>
      <c r="I34" s="78">
        <v>0</v>
      </c>
      <c r="J34" s="79">
        <v>0.82500000000000007</v>
      </c>
      <c r="K34" s="78">
        <v>0</v>
      </c>
      <c r="L34" s="79">
        <v>4.95</v>
      </c>
      <c r="M34" s="80"/>
      <c r="N34" s="81"/>
      <c r="O34" s="257">
        <v>1.1000000000000001</v>
      </c>
      <c r="P34" s="252">
        <v>1.5</v>
      </c>
      <c r="Q34" s="102">
        <v>0</v>
      </c>
      <c r="R34" s="103">
        <v>3.6630000000000005E-3</v>
      </c>
      <c r="S34" s="34"/>
      <c r="T34" s="32"/>
      <c r="U34" s="32" t="s">
        <v>3</v>
      </c>
      <c r="V34" s="32"/>
      <c r="W34" s="32"/>
      <c r="X34" s="32" t="s">
        <v>3</v>
      </c>
      <c r="Y34" s="32"/>
      <c r="Z34" s="32"/>
      <c r="AA34" s="33" t="s">
        <v>2</v>
      </c>
      <c r="AB34" s="32"/>
      <c r="AC34" s="32"/>
      <c r="AD34" s="31" t="s">
        <v>3</v>
      </c>
      <c r="AE34" s="125"/>
      <c r="AF34" s="17">
        <f t="shared" si="25"/>
        <v>0.82500000000000007</v>
      </c>
      <c r="AG34" s="15">
        <f t="shared" si="26"/>
        <v>142.53623999999999</v>
      </c>
      <c r="AH34" s="15">
        <v>29.932610399999998</v>
      </c>
      <c r="AI34" s="16">
        <f>AH34+AG34+(AG34*0.174)+(AG34*0.344)</f>
        <v>246.30262271999996</v>
      </c>
      <c r="AJ34" s="15">
        <f>AI34+(0.847*AG34)+(0.311*AI34)</f>
        <v>443.63093366591994</v>
      </c>
      <c r="AK34" s="14">
        <f>AJ34+(0.35*AJ34)</f>
        <v>598.90176044899192</v>
      </c>
      <c r="AL34" s="27">
        <f t="shared" si="30"/>
        <v>4.95</v>
      </c>
      <c r="AM34" s="106">
        <f t="shared" si="31"/>
        <v>855.21744000000001</v>
      </c>
      <c r="AN34" s="12">
        <v>359.19132479999996</v>
      </c>
      <c r="AO34" s="35">
        <f>AN34+AM34+(AM34*0.174)+(AM34*0.344)</f>
        <v>1657.4113987199999</v>
      </c>
      <c r="AP34" s="12">
        <f>AO34+(0.847*AM34)+(0.311*AO34)</f>
        <v>2897.2355154019197</v>
      </c>
      <c r="AQ34" s="11">
        <f>AP34+(0.35*AP34)</f>
        <v>3911.2679457925915</v>
      </c>
      <c r="AR34" s="104">
        <f t="shared" si="35"/>
        <v>0</v>
      </c>
      <c r="AS34" s="30">
        <f t="shared" si="36"/>
        <v>0</v>
      </c>
      <c r="AT34" s="30">
        <v>0</v>
      </c>
      <c r="AU34" s="30">
        <f t="shared" si="40"/>
        <v>0</v>
      </c>
      <c r="AV34" s="30">
        <f t="shared" si="41"/>
        <v>0</v>
      </c>
      <c r="AW34" s="29">
        <f t="shared" si="42"/>
        <v>0</v>
      </c>
      <c r="AX34" s="158"/>
      <c r="AY34" s="332">
        <v>3</v>
      </c>
      <c r="AZ34" s="325">
        <v>1</v>
      </c>
      <c r="BA34" s="327"/>
      <c r="BB34" s="325">
        <f t="shared" si="3"/>
        <v>89.79783119999999</v>
      </c>
      <c r="BC34" s="325">
        <f t="shared" si="4"/>
        <v>359.19132479999996</v>
      </c>
      <c r="BD34" s="333">
        <f t="shared" si="5"/>
        <v>0</v>
      </c>
    </row>
    <row r="35" spans="1:56" s="2" customFormat="1" ht="18.75" customHeight="1" x14ac:dyDescent="0.2">
      <c r="A35" s="231">
        <v>409</v>
      </c>
      <c r="B35" s="237" t="s">
        <v>485</v>
      </c>
      <c r="C35" s="231" t="s">
        <v>233</v>
      </c>
      <c r="D35" s="261" t="s">
        <v>238</v>
      </c>
      <c r="E35" s="255">
        <v>6</v>
      </c>
      <c r="F35" s="267" t="s">
        <v>22</v>
      </c>
      <c r="G35" s="76">
        <v>0</v>
      </c>
      <c r="H35" s="77">
        <v>2</v>
      </c>
      <c r="I35" s="78">
        <v>0</v>
      </c>
      <c r="J35" s="79">
        <v>0.82500000000000007</v>
      </c>
      <c r="K35" s="78">
        <v>0</v>
      </c>
      <c r="L35" s="79">
        <v>4.95</v>
      </c>
      <c r="M35" s="80"/>
      <c r="N35" s="81"/>
      <c r="O35" s="257">
        <v>1.1000000000000001</v>
      </c>
      <c r="P35" s="252">
        <v>1.5</v>
      </c>
      <c r="Q35" s="102">
        <v>0</v>
      </c>
      <c r="R35" s="103">
        <v>3.6630000000000005E-3</v>
      </c>
      <c r="S35" s="34"/>
      <c r="T35" s="32"/>
      <c r="U35" s="32" t="s">
        <v>3</v>
      </c>
      <c r="V35" s="32"/>
      <c r="W35" s="32"/>
      <c r="X35" s="32" t="s">
        <v>3</v>
      </c>
      <c r="Y35" s="32"/>
      <c r="Z35" s="32"/>
      <c r="AA35" s="33" t="s">
        <v>2</v>
      </c>
      <c r="AB35" s="32"/>
      <c r="AC35" s="32"/>
      <c r="AD35" s="31" t="s">
        <v>3</v>
      </c>
      <c r="AE35" s="125"/>
      <c r="AF35" s="17">
        <f t="shared" si="25"/>
        <v>0.82500000000000007</v>
      </c>
      <c r="AG35" s="15">
        <f t="shared" si="26"/>
        <v>142.53623999999999</v>
      </c>
      <c r="AH35" s="15">
        <v>29.932610399999998</v>
      </c>
      <c r="AI35" s="16">
        <f t="shared" si="27"/>
        <v>246.30262271999996</v>
      </c>
      <c r="AJ35" s="15">
        <f t="shared" si="28"/>
        <v>443.63093366591994</v>
      </c>
      <c r="AK35" s="14">
        <f t="shared" si="29"/>
        <v>598.90176044899192</v>
      </c>
      <c r="AL35" s="27">
        <f t="shared" si="30"/>
        <v>4.95</v>
      </c>
      <c r="AM35" s="106">
        <f t="shared" si="31"/>
        <v>855.21744000000001</v>
      </c>
      <c r="AN35" s="12">
        <v>359.19132479999996</v>
      </c>
      <c r="AO35" s="35">
        <f t="shared" si="32"/>
        <v>1657.4113987199999</v>
      </c>
      <c r="AP35" s="12">
        <f t="shared" si="33"/>
        <v>2897.2355154019197</v>
      </c>
      <c r="AQ35" s="11">
        <f t="shared" si="34"/>
        <v>3911.2679457925915</v>
      </c>
      <c r="AR35" s="104">
        <f t="shared" si="35"/>
        <v>0</v>
      </c>
      <c r="AS35" s="30">
        <f t="shared" si="36"/>
        <v>0</v>
      </c>
      <c r="AT35" s="30">
        <v>0</v>
      </c>
      <c r="AU35" s="30">
        <f t="shared" si="40"/>
        <v>0</v>
      </c>
      <c r="AV35" s="30">
        <f t="shared" si="41"/>
        <v>0</v>
      </c>
      <c r="AW35" s="29">
        <f t="shared" si="42"/>
        <v>0</v>
      </c>
      <c r="AX35" s="158"/>
      <c r="AY35" s="332">
        <v>3</v>
      </c>
      <c r="AZ35" s="325">
        <v>1</v>
      </c>
      <c r="BA35" s="327"/>
      <c r="BB35" s="325">
        <f t="shared" si="3"/>
        <v>89.79783119999999</v>
      </c>
      <c r="BC35" s="325">
        <f t="shared" si="4"/>
        <v>359.19132479999996</v>
      </c>
      <c r="BD35" s="333">
        <f t="shared" si="5"/>
        <v>0</v>
      </c>
    </row>
    <row r="36" spans="1:56" s="2" customFormat="1" ht="18.75" customHeight="1" x14ac:dyDescent="0.2">
      <c r="A36" s="231">
        <v>410</v>
      </c>
      <c r="B36" s="237" t="s">
        <v>502</v>
      </c>
      <c r="C36" s="231" t="s">
        <v>232</v>
      </c>
      <c r="D36" s="261" t="s">
        <v>238</v>
      </c>
      <c r="E36" s="255">
        <v>6</v>
      </c>
      <c r="F36" s="267" t="s">
        <v>22</v>
      </c>
      <c r="G36" s="76">
        <v>0</v>
      </c>
      <c r="H36" s="77">
        <v>2</v>
      </c>
      <c r="I36" s="78">
        <v>0</v>
      </c>
      <c r="J36" s="79">
        <v>0.82500000000000007</v>
      </c>
      <c r="K36" s="78">
        <v>0</v>
      </c>
      <c r="L36" s="79">
        <v>4.95</v>
      </c>
      <c r="M36" s="80"/>
      <c r="N36" s="81"/>
      <c r="O36" s="257">
        <v>1.1000000000000001</v>
      </c>
      <c r="P36" s="252">
        <v>1.5</v>
      </c>
      <c r="Q36" s="102">
        <v>0</v>
      </c>
      <c r="R36" s="103">
        <v>3.6630000000000005E-3</v>
      </c>
      <c r="S36" s="34"/>
      <c r="T36" s="32"/>
      <c r="U36" s="32" t="s">
        <v>3</v>
      </c>
      <c r="V36" s="32"/>
      <c r="W36" s="32"/>
      <c r="X36" s="32" t="s">
        <v>3</v>
      </c>
      <c r="Y36" s="32"/>
      <c r="Z36" s="32"/>
      <c r="AA36" s="33" t="s">
        <v>2</v>
      </c>
      <c r="AB36" s="32"/>
      <c r="AC36" s="32"/>
      <c r="AD36" s="31" t="s">
        <v>3</v>
      </c>
      <c r="AE36" s="125"/>
      <c r="AF36" s="17">
        <f t="shared" si="25"/>
        <v>0.82500000000000007</v>
      </c>
      <c r="AG36" s="15">
        <f t="shared" si="26"/>
        <v>142.53623999999999</v>
      </c>
      <c r="AH36" s="15">
        <v>29.932610399999998</v>
      </c>
      <c r="AI36" s="16">
        <f t="shared" si="27"/>
        <v>246.30262271999996</v>
      </c>
      <c r="AJ36" s="15">
        <f t="shared" si="28"/>
        <v>443.63093366591994</v>
      </c>
      <c r="AK36" s="14">
        <f t="shared" si="29"/>
        <v>598.90176044899192</v>
      </c>
      <c r="AL36" s="27">
        <f t="shared" si="30"/>
        <v>4.95</v>
      </c>
      <c r="AM36" s="106">
        <f t="shared" si="31"/>
        <v>855.21744000000001</v>
      </c>
      <c r="AN36" s="12">
        <v>359.19132479999996</v>
      </c>
      <c r="AO36" s="35">
        <f t="shared" si="32"/>
        <v>1657.4113987199999</v>
      </c>
      <c r="AP36" s="12">
        <f t="shared" si="33"/>
        <v>2897.2355154019197</v>
      </c>
      <c r="AQ36" s="11">
        <f t="shared" si="34"/>
        <v>3911.2679457925915</v>
      </c>
      <c r="AR36" s="104">
        <f t="shared" si="35"/>
        <v>0</v>
      </c>
      <c r="AS36" s="30">
        <f t="shared" si="36"/>
        <v>0</v>
      </c>
      <c r="AT36" s="30">
        <v>0</v>
      </c>
      <c r="AU36" s="30">
        <f t="shared" si="40"/>
        <v>0</v>
      </c>
      <c r="AV36" s="30">
        <f t="shared" si="41"/>
        <v>0</v>
      </c>
      <c r="AW36" s="29">
        <f t="shared" si="42"/>
        <v>0</v>
      </c>
      <c r="AX36" s="158"/>
      <c r="AY36" s="332">
        <v>3</v>
      </c>
      <c r="AZ36" s="325">
        <v>1</v>
      </c>
      <c r="BA36" s="327"/>
      <c r="BB36" s="325">
        <f t="shared" si="3"/>
        <v>89.79783119999999</v>
      </c>
      <c r="BC36" s="325">
        <f t="shared" si="4"/>
        <v>359.19132479999996</v>
      </c>
      <c r="BD36" s="333">
        <f t="shared" si="5"/>
        <v>0</v>
      </c>
    </row>
    <row r="37" spans="1:56" s="2" customFormat="1" ht="18.75" customHeight="1" x14ac:dyDescent="0.2">
      <c r="A37" s="231">
        <v>411</v>
      </c>
      <c r="B37" s="237" t="s">
        <v>525</v>
      </c>
      <c r="C37" s="231" t="s">
        <v>143</v>
      </c>
      <c r="D37" s="261" t="s">
        <v>238</v>
      </c>
      <c r="E37" s="255">
        <v>6</v>
      </c>
      <c r="F37" s="267" t="s">
        <v>22</v>
      </c>
      <c r="G37" s="76">
        <v>0</v>
      </c>
      <c r="H37" s="77">
        <v>2</v>
      </c>
      <c r="I37" s="78">
        <v>0</v>
      </c>
      <c r="J37" s="79">
        <v>0.82500000000000007</v>
      </c>
      <c r="K37" s="78">
        <v>0</v>
      </c>
      <c r="L37" s="79">
        <v>4.95</v>
      </c>
      <c r="M37" s="80"/>
      <c r="N37" s="81"/>
      <c r="O37" s="257">
        <v>1.1000000000000001</v>
      </c>
      <c r="P37" s="252">
        <v>1.5</v>
      </c>
      <c r="Q37" s="102">
        <v>0</v>
      </c>
      <c r="R37" s="103">
        <v>3.6630000000000005E-3</v>
      </c>
      <c r="S37" s="34"/>
      <c r="T37" s="32"/>
      <c r="U37" s="32" t="s">
        <v>3</v>
      </c>
      <c r="V37" s="32"/>
      <c r="W37" s="32"/>
      <c r="X37" s="32" t="s">
        <v>3</v>
      </c>
      <c r="Y37" s="32"/>
      <c r="Z37" s="32"/>
      <c r="AA37" s="33" t="s">
        <v>2</v>
      </c>
      <c r="AB37" s="32"/>
      <c r="AC37" s="32"/>
      <c r="AD37" s="31" t="s">
        <v>3</v>
      </c>
      <c r="AE37" s="125"/>
      <c r="AF37" s="17">
        <f t="shared" si="25"/>
        <v>0.82500000000000007</v>
      </c>
      <c r="AG37" s="15">
        <f t="shared" si="26"/>
        <v>142.53623999999999</v>
      </c>
      <c r="AH37" s="15">
        <v>29.932610399999998</v>
      </c>
      <c r="AI37" s="16">
        <f t="shared" si="27"/>
        <v>246.30262271999996</v>
      </c>
      <c r="AJ37" s="15">
        <f t="shared" si="28"/>
        <v>443.63093366591994</v>
      </c>
      <c r="AK37" s="14">
        <f t="shared" si="29"/>
        <v>598.90176044899192</v>
      </c>
      <c r="AL37" s="27">
        <f t="shared" si="30"/>
        <v>4.95</v>
      </c>
      <c r="AM37" s="106">
        <f t="shared" si="31"/>
        <v>855.21744000000001</v>
      </c>
      <c r="AN37" s="12">
        <v>359.19132479999996</v>
      </c>
      <c r="AO37" s="35">
        <f t="shared" si="32"/>
        <v>1657.4113987199999</v>
      </c>
      <c r="AP37" s="12">
        <f t="shared" si="33"/>
        <v>2897.2355154019197</v>
      </c>
      <c r="AQ37" s="11">
        <f t="shared" si="34"/>
        <v>3911.2679457925915</v>
      </c>
      <c r="AR37" s="104">
        <f t="shared" si="35"/>
        <v>0</v>
      </c>
      <c r="AS37" s="30">
        <f t="shared" si="36"/>
        <v>0</v>
      </c>
      <c r="AT37" s="30">
        <v>0</v>
      </c>
      <c r="AU37" s="30">
        <f t="shared" si="40"/>
        <v>0</v>
      </c>
      <c r="AV37" s="30">
        <f t="shared" si="41"/>
        <v>0</v>
      </c>
      <c r="AW37" s="29">
        <f t="shared" si="42"/>
        <v>0</v>
      </c>
      <c r="AX37" s="158"/>
      <c r="AY37" s="332">
        <v>3</v>
      </c>
      <c r="AZ37" s="325">
        <v>1</v>
      </c>
      <c r="BA37" s="327"/>
      <c r="BB37" s="325">
        <f t="shared" si="3"/>
        <v>89.79783119999999</v>
      </c>
      <c r="BC37" s="325">
        <f t="shared" si="4"/>
        <v>359.19132479999996</v>
      </c>
      <c r="BD37" s="333">
        <f t="shared" si="5"/>
        <v>0</v>
      </c>
    </row>
    <row r="38" spans="1:56" s="2" customFormat="1" ht="18.75" customHeight="1" x14ac:dyDescent="0.2">
      <c r="A38" s="231">
        <v>412</v>
      </c>
      <c r="B38" s="237" t="s">
        <v>486</v>
      </c>
      <c r="C38" s="231" t="s">
        <v>231</v>
      </c>
      <c r="D38" s="261" t="s">
        <v>238</v>
      </c>
      <c r="E38" s="255">
        <v>6</v>
      </c>
      <c r="F38" s="267" t="s">
        <v>22</v>
      </c>
      <c r="G38" s="76">
        <v>0</v>
      </c>
      <c r="H38" s="77">
        <v>2</v>
      </c>
      <c r="I38" s="78">
        <v>0</v>
      </c>
      <c r="J38" s="79">
        <v>0.82500000000000007</v>
      </c>
      <c r="K38" s="78">
        <v>0</v>
      </c>
      <c r="L38" s="79">
        <v>4.95</v>
      </c>
      <c r="M38" s="80"/>
      <c r="N38" s="81"/>
      <c r="O38" s="257">
        <v>1.1000000000000001</v>
      </c>
      <c r="P38" s="252">
        <v>1.5</v>
      </c>
      <c r="Q38" s="102">
        <v>0</v>
      </c>
      <c r="R38" s="103">
        <v>3.6630000000000005E-3</v>
      </c>
      <c r="S38" s="34"/>
      <c r="T38" s="32"/>
      <c r="U38" s="32" t="s">
        <v>3</v>
      </c>
      <c r="V38" s="32"/>
      <c r="W38" s="32"/>
      <c r="X38" s="32" t="s">
        <v>3</v>
      </c>
      <c r="Y38" s="32"/>
      <c r="Z38" s="32"/>
      <c r="AA38" s="33" t="s">
        <v>2</v>
      </c>
      <c r="AB38" s="32"/>
      <c r="AC38" s="32"/>
      <c r="AD38" s="31" t="s">
        <v>3</v>
      </c>
      <c r="AE38" s="125"/>
      <c r="AF38" s="17">
        <f t="shared" si="25"/>
        <v>0.82500000000000007</v>
      </c>
      <c r="AG38" s="15">
        <f t="shared" si="26"/>
        <v>142.53623999999999</v>
      </c>
      <c r="AH38" s="15">
        <v>29.932610399999998</v>
      </c>
      <c r="AI38" s="16">
        <f t="shared" si="27"/>
        <v>246.30262271999996</v>
      </c>
      <c r="AJ38" s="15">
        <f t="shared" si="28"/>
        <v>443.63093366591994</v>
      </c>
      <c r="AK38" s="14">
        <f t="shared" si="29"/>
        <v>598.90176044899192</v>
      </c>
      <c r="AL38" s="27">
        <f t="shared" si="30"/>
        <v>4.95</v>
      </c>
      <c r="AM38" s="106">
        <f t="shared" si="31"/>
        <v>855.21744000000001</v>
      </c>
      <c r="AN38" s="12">
        <v>359.19132479999996</v>
      </c>
      <c r="AO38" s="35">
        <f t="shared" si="32"/>
        <v>1657.4113987199999</v>
      </c>
      <c r="AP38" s="12">
        <f t="shared" si="33"/>
        <v>2897.2355154019197</v>
      </c>
      <c r="AQ38" s="11">
        <f t="shared" si="34"/>
        <v>3911.2679457925915</v>
      </c>
      <c r="AR38" s="104">
        <f t="shared" si="35"/>
        <v>0</v>
      </c>
      <c r="AS38" s="30">
        <f t="shared" si="36"/>
        <v>0</v>
      </c>
      <c r="AT38" s="30">
        <v>0</v>
      </c>
      <c r="AU38" s="30">
        <f t="shared" si="40"/>
        <v>0</v>
      </c>
      <c r="AV38" s="30">
        <f t="shared" si="41"/>
        <v>0</v>
      </c>
      <c r="AW38" s="29">
        <f t="shared" si="42"/>
        <v>0</v>
      </c>
      <c r="AX38" s="158"/>
      <c r="AY38" s="332">
        <v>3</v>
      </c>
      <c r="AZ38" s="325">
        <v>1</v>
      </c>
      <c r="BA38" s="327"/>
      <c r="BB38" s="325">
        <f t="shared" si="3"/>
        <v>89.79783119999999</v>
      </c>
      <c r="BC38" s="325">
        <f t="shared" si="4"/>
        <v>359.19132479999996</v>
      </c>
      <c r="BD38" s="333">
        <f t="shared" si="5"/>
        <v>0</v>
      </c>
    </row>
    <row r="39" spans="1:56" s="2" customFormat="1" ht="18.75" customHeight="1" x14ac:dyDescent="0.2">
      <c r="A39" s="231">
        <v>413</v>
      </c>
      <c r="B39" s="237" t="s">
        <v>503</v>
      </c>
      <c r="C39" s="231" t="s">
        <v>231</v>
      </c>
      <c r="D39" s="261" t="s">
        <v>238</v>
      </c>
      <c r="E39" s="255">
        <v>6</v>
      </c>
      <c r="F39" s="267" t="s">
        <v>22</v>
      </c>
      <c r="G39" s="76">
        <v>0</v>
      </c>
      <c r="H39" s="77">
        <v>2</v>
      </c>
      <c r="I39" s="78">
        <v>0</v>
      </c>
      <c r="J39" s="79">
        <v>0.82500000000000007</v>
      </c>
      <c r="K39" s="78">
        <v>0</v>
      </c>
      <c r="L39" s="79">
        <v>4.95</v>
      </c>
      <c r="M39" s="80"/>
      <c r="N39" s="81"/>
      <c r="O39" s="257">
        <v>1.1000000000000001</v>
      </c>
      <c r="P39" s="252">
        <v>1.5</v>
      </c>
      <c r="Q39" s="102">
        <v>0</v>
      </c>
      <c r="R39" s="103">
        <v>3.6630000000000005E-3</v>
      </c>
      <c r="S39" s="34"/>
      <c r="T39" s="32"/>
      <c r="U39" s="32" t="s">
        <v>3</v>
      </c>
      <c r="V39" s="32"/>
      <c r="W39" s="32"/>
      <c r="X39" s="32" t="s">
        <v>3</v>
      </c>
      <c r="Y39" s="32"/>
      <c r="Z39" s="32"/>
      <c r="AA39" s="33" t="s">
        <v>2</v>
      </c>
      <c r="AB39" s="32"/>
      <c r="AC39" s="32"/>
      <c r="AD39" s="31" t="s">
        <v>3</v>
      </c>
      <c r="AE39" s="125"/>
      <c r="AF39" s="17">
        <f t="shared" si="25"/>
        <v>0.82500000000000007</v>
      </c>
      <c r="AG39" s="15">
        <f t="shared" si="26"/>
        <v>142.53623999999999</v>
      </c>
      <c r="AH39" s="15">
        <v>29.932610399999998</v>
      </c>
      <c r="AI39" s="16">
        <f t="shared" si="27"/>
        <v>246.30262271999996</v>
      </c>
      <c r="AJ39" s="15">
        <f t="shared" si="28"/>
        <v>443.63093366591994</v>
      </c>
      <c r="AK39" s="14">
        <f t="shared" si="29"/>
        <v>598.90176044899192</v>
      </c>
      <c r="AL39" s="27">
        <f t="shared" si="30"/>
        <v>4.95</v>
      </c>
      <c r="AM39" s="106">
        <f t="shared" si="31"/>
        <v>855.21744000000001</v>
      </c>
      <c r="AN39" s="12">
        <v>359.19132479999996</v>
      </c>
      <c r="AO39" s="35">
        <f t="shared" si="32"/>
        <v>1657.4113987199999</v>
      </c>
      <c r="AP39" s="12">
        <f t="shared" si="33"/>
        <v>2897.2355154019197</v>
      </c>
      <c r="AQ39" s="11">
        <f t="shared" si="34"/>
        <v>3911.2679457925915</v>
      </c>
      <c r="AR39" s="104">
        <f t="shared" si="35"/>
        <v>0</v>
      </c>
      <c r="AS39" s="30">
        <f t="shared" si="36"/>
        <v>0</v>
      </c>
      <c r="AT39" s="30">
        <v>0</v>
      </c>
      <c r="AU39" s="30">
        <f t="shared" si="40"/>
        <v>0</v>
      </c>
      <c r="AV39" s="30">
        <f t="shared" si="41"/>
        <v>0</v>
      </c>
      <c r="AW39" s="29">
        <f t="shared" si="42"/>
        <v>0</v>
      </c>
      <c r="AX39" s="158"/>
      <c r="AY39" s="332">
        <v>3</v>
      </c>
      <c r="AZ39" s="325">
        <v>1</v>
      </c>
      <c r="BA39" s="327"/>
      <c r="BB39" s="325">
        <f t="shared" si="3"/>
        <v>89.79783119999999</v>
      </c>
      <c r="BC39" s="325">
        <f t="shared" si="4"/>
        <v>359.19132479999996</v>
      </c>
      <c r="BD39" s="333">
        <f t="shared" si="5"/>
        <v>0</v>
      </c>
    </row>
    <row r="40" spans="1:56" s="2" customFormat="1" ht="18.75" customHeight="1" x14ac:dyDescent="0.2">
      <c r="A40" s="231">
        <v>414</v>
      </c>
      <c r="B40" s="237" t="s">
        <v>504</v>
      </c>
      <c r="C40" s="231" t="s">
        <v>231</v>
      </c>
      <c r="D40" s="261" t="s">
        <v>238</v>
      </c>
      <c r="E40" s="255">
        <v>6</v>
      </c>
      <c r="F40" s="267" t="s">
        <v>22</v>
      </c>
      <c r="G40" s="76">
        <v>0</v>
      </c>
      <c r="H40" s="77">
        <v>2</v>
      </c>
      <c r="I40" s="78">
        <v>0</v>
      </c>
      <c r="J40" s="79">
        <v>0.82500000000000007</v>
      </c>
      <c r="K40" s="78">
        <v>0</v>
      </c>
      <c r="L40" s="79">
        <v>4.95</v>
      </c>
      <c r="M40" s="80"/>
      <c r="N40" s="81"/>
      <c r="O40" s="257">
        <v>1.1000000000000001</v>
      </c>
      <c r="P40" s="252">
        <v>1.5</v>
      </c>
      <c r="Q40" s="102">
        <v>0</v>
      </c>
      <c r="R40" s="103">
        <v>3.6630000000000005E-3</v>
      </c>
      <c r="S40" s="34"/>
      <c r="T40" s="32"/>
      <c r="U40" s="32" t="s">
        <v>3</v>
      </c>
      <c r="V40" s="32"/>
      <c r="W40" s="32"/>
      <c r="X40" s="32" t="s">
        <v>3</v>
      </c>
      <c r="Y40" s="32"/>
      <c r="Z40" s="32"/>
      <c r="AA40" s="33" t="s">
        <v>2</v>
      </c>
      <c r="AB40" s="32"/>
      <c r="AC40" s="32"/>
      <c r="AD40" s="31" t="s">
        <v>3</v>
      </c>
      <c r="AE40" s="125"/>
      <c r="AF40" s="17">
        <f t="shared" si="25"/>
        <v>0.82500000000000007</v>
      </c>
      <c r="AG40" s="15">
        <f t="shared" si="26"/>
        <v>142.53623999999999</v>
      </c>
      <c r="AH40" s="15">
        <v>29.932610399999998</v>
      </c>
      <c r="AI40" s="16">
        <f>AH40+AG40+(AG40*0.174)+(AG40*0.344)</f>
        <v>246.30262271999996</v>
      </c>
      <c r="AJ40" s="15">
        <f>AI40+(0.847*AG40)+(0.311*AI40)</f>
        <v>443.63093366591994</v>
      </c>
      <c r="AK40" s="14">
        <f>AJ40+(0.35*AJ40)</f>
        <v>598.90176044899192</v>
      </c>
      <c r="AL40" s="27">
        <f t="shared" si="30"/>
        <v>4.95</v>
      </c>
      <c r="AM40" s="106">
        <f t="shared" si="31"/>
        <v>855.21744000000001</v>
      </c>
      <c r="AN40" s="12">
        <v>359.19132479999996</v>
      </c>
      <c r="AO40" s="35">
        <f>AN40+AM40+(AM40*0.174)+(AM40*0.344)</f>
        <v>1657.4113987199999</v>
      </c>
      <c r="AP40" s="12">
        <f>AO40+(0.847*AM40)+(0.311*AO40)</f>
        <v>2897.2355154019197</v>
      </c>
      <c r="AQ40" s="11">
        <f>AP40+(0.35*AP40)</f>
        <v>3911.2679457925915</v>
      </c>
      <c r="AR40" s="104">
        <f t="shared" si="35"/>
        <v>0</v>
      </c>
      <c r="AS40" s="30">
        <f t="shared" si="36"/>
        <v>0</v>
      </c>
      <c r="AT40" s="30">
        <v>0</v>
      </c>
      <c r="AU40" s="30">
        <f t="shared" si="40"/>
        <v>0</v>
      </c>
      <c r="AV40" s="30">
        <f t="shared" si="41"/>
        <v>0</v>
      </c>
      <c r="AW40" s="29">
        <f t="shared" si="42"/>
        <v>0</v>
      </c>
      <c r="AX40" s="158"/>
      <c r="AY40" s="332">
        <v>3</v>
      </c>
      <c r="AZ40" s="325">
        <v>1</v>
      </c>
      <c r="BA40" s="327"/>
      <c r="BB40" s="325">
        <f t="shared" si="3"/>
        <v>89.79783119999999</v>
      </c>
      <c r="BC40" s="325">
        <f t="shared" si="4"/>
        <v>359.19132479999996</v>
      </c>
      <c r="BD40" s="333">
        <f t="shared" si="5"/>
        <v>0</v>
      </c>
    </row>
    <row r="41" spans="1:56" s="159" customFormat="1" ht="18.75" customHeight="1" x14ac:dyDescent="0.2">
      <c r="A41" s="233">
        <v>415</v>
      </c>
      <c r="B41" s="238" t="s">
        <v>505</v>
      </c>
      <c r="C41" s="233" t="s">
        <v>10</v>
      </c>
      <c r="D41" s="266" t="s">
        <v>238</v>
      </c>
      <c r="E41" s="256">
        <v>6</v>
      </c>
      <c r="F41" s="268" t="s">
        <v>22</v>
      </c>
      <c r="G41" s="133">
        <v>0</v>
      </c>
      <c r="H41" s="134">
        <v>2</v>
      </c>
      <c r="I41" s="135">
        <v>0</v>
      </c>
      <c r="J41" s="136">
        <v>0.82500000000000007</v>
      </c>
      <c r="K41" s="135">
        <v>0</v>
      </c>
      <c r="L41" s="136">
        <v>4.95</v>
      </c>
      <c r="M41" s="137"/>
      <c r="N41" s="138"/>
      <c r="O41" s="258">
        <v>1.1000000000000001</v>
      </c>
      <c r="P41" s="253">
        <v>1.5</v>
      </c>
      <c r="Q41" s="139">
        <v>0</v>
      </c>
      <c r="R41" s="140">
        <v>3.6630000000000005E-3</v>
      </c>
      <c r="S41" s="160"/>
      <c r="T41" s="161"/>
      <c r="U41" s="161" t="s">
        <v>3</v>
      </c>
      <c r="V41" s="161"/>
      <c r="W41" s="161"/>
      <c r="X41" s="161" t="s">
        <v>3</v>
      </c>
      <c r="Y41" s="161"/>
      <c r="Z41" s="161"/>
      <c r="AA41" s="162" t="s">
        <v>2</v>
      </c>
      <c r="AB41" s="161"/>
      <c r="AC41" s="161"/>
      <c r="AD41" s="163" t="s">
        <v>3</v>
      </c>
      <c r="AE41" s="144"/>
      <c r="AF41" s="148">
        <f t="shared" si="25"/>
        <v>0.82500000000000007</v>
      </c>
      <c r="AG41" s="149">
        <f t="shared" si="26"/>
        <v>142.53623999999999</v>
      </c>
      <c r="AH41" s="149">
        <v>29.932610399999998</v>
      </c>
      <c r="AI41" s="150">
        <f t="shared" si="27"/>
        <v>246.30262271999996</v>
      </c>
      <c r="AJ41" s="149">
        <f t="shared" si="28"/>
        <v>443.63093366591994</v>
      </c>
      <c r="AK41" s="151">
        <f t="shared" si="29"/>
        <v>598.90176044899192</v>
      </c>
      <c r="AL41" s="183">
        <f t="shared" si="30"/>
        <v>4.95</v>
      </c>
      <c r="AM41" s="168">
        <f t="shared" si="31"/>
        <v>855.21744000000001</v>
      </c>
      <c r="AN41" s="152">
        <v>359.19132479999996</v>
      </c>
      <c r="AO41" s="153">
        <f t="shared" si="32"/>
        <v>1657.4113987199999</v>
      </c>
      <c r="AP41" s="152">
        <f t="shared" si="33"/>
        <v>2897.2355154019197</v>
      </c>
      <c r="AQ41" s="154">
        <f t="shared" si="34"/>
        <v>3911.2679457925915</v>
      </c>
      <c r="AR41" s="155">
        <f t="shared" si="35"/>
        <v>0</v>
      </c>
      <c r="AS41" s="156">
        <f t="shared" si="36"/>
        <v>0</v>
      </c>
      <c r="AT41" s="156">
        <v>0</v>
      </c>
      <c r="AU41" s="156">
        <f t="shared" si="40"/>
        <v>0</v>
      </c>
      <c r="AV41" s="156">
        <f t="shared" si="41"/>
        <v>0</v>
      </c>
      <c r="AW41" s="157">
        <f t="shared" si="42"/>
        <v>0</v>
      </c>
      <c r="AX41" s="158"/>
      <c r="AY41" s="332">
        <v>3</v>
      </c>
      <c r="AZ41" s="325">
        <v>1</v>
      </c>
      <c r="BA41" s="325"/>
      <c r="BB41" s="325">
        <f t="shared" si="3"/>
        <v>89.79783119999999</v>
      </c>
      <c r="BC41" s="325">
        <f t="shared" si="4"/>
        <v>359.19132479999996</v>
      </c>
      <c r="BD41" s="333">
        <f t="shared" si="5"/>
        <v>0</v>
      </c>
    </row>
    <row r="42" spans="1:56" s="159" customFormat="1" ht="18.75" customHeight="1" x14ac:dyDescent="0.2">
      <c r="A42" s="233">
        <v>416</v>
      </c>
      <c r="B42" s="238" t="s">
        <v>487</v>
      </c>
      <c r="C42" s="233" t="s">
        <v>230</v>
      </c>
      <c r="D42" s="266" t="s">
        <v>238</v>
      </c>
      <c r="E42" s="256">
        <v>6</v>
      </c>
      <c r="F42" s="268" t="s">
        <v>82</v>
      </c>
      <c r="G42" s="133">
        <v>0</v>
      </c>
      <c r="H42" s="134">
        <v>2</v>
      </c>
      <c r="I42" s="135">
        <v>0</v>
      </c>
      <c r="J42" s="136">
        <v>0.82500000000000007</v>
      </c>
      <c r="K42" s="135">
        <v>0</v>
      </c>
      <c r="L42" s="136">
        <v>4.95</v>
      </c>
      <c r="M42" s="137"/>
      <c r="N42" s="138"/>
      <c r="O42" s="258">
        <v>1.1000000000000001</v>
      </c>
      <c r="P42" s="253">
        <v>1.5</v>
      </c>
      <c r="Q42" s="139">
        <v>0</v>
      </c>
      <c r="R42" s="140">
        <v>3.6630000000000005E-3</v>
      </c>
      <c r="S42" s="160"/>
      <c r="T42" s="161"/>
      <c r="U42" s="161" t="s">
        <v>3</v>
      </c>
      <c r="V42" s="161"/>
      <c r="W42" s="161"/>
      <c r="X42" s="161" t="s">
        <v>3</v>
      </c>
      <c r="Y42" s="161"/>
      <c r="Z42" s="161"/>
      <c r="AA42" s="162" t="s">
        <v>2</v>
      </c>
      <c r="AB42" s="161"/>
      <c r="AC42" s="161"/>
      <c r="AD42" s="163" t="s">
        <v>3</v>
      </c>
      <c r="AE42" s="144"/>
      <c r="AF42" s="148">
        <f t="shared" si="25"/>
        <v>0.82500000000000007</v>
      </c>
      <c r="AG42" s="149">
        <f t="shared" si="26"/>
        <v>142.53623999999999</v>
      </c>
      <c r="AH42" s="149">
        <v>29.932610399999998</v>
      </c>
      <c r="AI42" s="150">
        <f t="shared" si="27"/>
        <v>246.30262271999996</v>
      </c>
      <c r="AJ42" s="149">
        <f t="shared" si="28"/>
        <v>443.63093366591994</v>
      </c>
      <c r="AK42" s="151">
        <f t="shared" si="29"/>
        <v>598.90176044899192</v>
      </c>
      <c r="AL42" s="183">
        <f t="shared" si="30"/>
        <v>4.95</v>
      </c>
      <c r="AM42" s="168">
        <f t="shared" si="31"/>
        <v>855.21744000000001</v>
      </c>
      <c r="AN42" s="152">
        <v>359.19132479999996</v>
      </c>
      <c r="AO42" s="153">
        <f t="shared" si="32"/>
        <v>1657.4113987199999</v>
      </c>
      <c r="AP42" s="152">
        <f t="shared" si="33"/>
        <v>2897.2355154019197</v>
      </c>
      <c r="AQ42" s="154">
        <f t="shared" si="34"/>
        <v>3911.2679457925915</v>
      </c>
      <c r="AR42" s="155">
        <f t="shared" si="35"/>
        <v>0</v>
      </c>
      <c r="AS42" s="156">
        <f t="shared" si="36"/>
        <v>0</v>
      </c>
      <c r="AT42" s="156">
        <v>0</v>
      </c>
      <c r="AU42" s="156">
        <f t="shared" si="40"/>
        <v>0</v>
      </c>
      <c r="AV42" s="156">
        <f t="shared" si="41"/>
        <v>0</v>
      </c>
      <c r="AW42" s="157">
        <f t="shared" si="42"/>
        <v>0</v>
      </c>
      <c r="AX42" s="158"/>
      <c r="AY42" s="332">
        <v>3</v>
      </c>
      <c r="AZ42" s="325">
        <v>1</v>
      </c>
      <c r="BA42" s="325"/>
      <c r="BB42" s="325">
        <f t="shared" si="3"/>
        <v>89.79783119999999</v>
      </c>
      <c r="BC42" s="325">
        <f t="shared" si="4"/>
        <v>359.19132479999996</v>
      </c>
      <c r="BD42" s="333">
        <f t="shared" si="5"/>
        <v>0</v>
      </c>
    </row>
    <row r="43" spans="1:56" s="159" customFormat="1" ht="18.75" customHeight="1" x14ac:dyDescent="0.2">
      <c r="A43" s="233">
        <v>417</v>
      </c>
      <c r="B43" s="238" t="s">
        <v>506</v>
      </c>
      <c r="C43" s="233" t="s">
        <v>10</v>
      </c>
      <c r="D43" s="266" t="s">
        <v>238</v>
      </c>
      <c r="E43" s="256">
        <v>6</v>
      </c>
      <c r="F43" s="268" t="s">
        <v>132</v>
      </c>
      <c r="G43" s="133">
        <v>0</v>
      </c>
      <c r="H43" s="134">
        <v>2</v>
      </c>
      <c r="I43" s="135">
        <v>0</v>
      </c>
      <c r="J43" s="136">
        <v>0.82500000000000007</v>
      </c>
      <c r="K43" s="135"/>
      <c r="L43" s="136"/>
      <c r="M43" s="137">
        <v>0</v>
      </c>
      <c r="N43" s="138">
        <v>29.700000000000003</v>
      </c>
      <c r="O43" s="258">
        <v>1.1000000000000001</v>
      </c>
      <c r="P43" s="253">
        <v>1.5</v>
      </c>
      <c r="Q43" s="139">
        <v>0</v>
      </c>
      <c r="R43" s="140">
        <v>3.6630000000000005E-3</v>
      </c>
      <c r="S43" s="160"/>
      <c r="T43" s="161"/>
      <c r="U43" s="161" t="s">
        <v>3</v>
      </c>
      <c r="V43" s="161"/>
      <c r="W43" s="161"/>
      <c r="X43" s="161" t="s">
        <v>3</v>
      </c>
      <c r="Y43" s="161"/>
      <c r="Z43" s="161"/>
      <c r="AA43" s="162" t="s">
        <v>5</v>
      </c>
      <c r="AB43" s="161"/>
      <c r="AC43" s="161"/>
      <c r="AD43" s="163" t="s">
        <v>3</v>
      </c>
      <c r="AE43" s="144"/>
      <c r="AF43" s="148">
        <f t="shared" si="25"/>
        <v>0.82500000000000007</v>
      </c>
      <c r="AG43" s="149">
        <f t="shared" ref="AG43:AG106" si="43">AF43*(77.13*1.4*1.6)</f>
        <v>142.53623999999999</v>
      </c>
      <c r="AH43" s="149">
        <v>29.932610399999998</v>
      </c>
      <c r="AI43" s="150">
        <f t="shared" si="27"/>
        <v>246.30262271999996</v>
      </c>
      <c r="AJ43" s="149">
        <f t="shared" si="28"/>
        <v>443.63093366591994</v>
      </c>
      <c r="AK43" s="151">
        <f t="shared" si="29"/>
        <v>598.90176044899192</v>
      </c>
      <c r="AL43" s="183">
        <f t="shared" si="30"/>
        <v>0</v>
      </c>
      <c r="AM43" s="168">
        <f t="shared" si="31"/>
        <v>0</v>
      </c>
      <c r="AN43" s="152">
        <v>0</v>
      </c>
      <c r="AO43" s="153">
        <f t="shared" si="32"/>
        <v>0</v>
      </c>
      <c r="AP43" s="152">
        <f t="shared" si="33"/>
        <v>0</v>
      </c>
      <c r="AQ43" s="154">
        <f t="shared" si="34"/>
        <v>0</v>
      </c>
      <c r="AR43" s="155">
        <f t="shared" si="35"/>
        <v>29.700000000000003</v>
      </c>
      <c r="AS43" s="156">
        <f t="shared" si="36"/>
        <v>5131.3046400000003</v>
      </c>
      <c r="AT43" s="156">
        <v>2873.5305984000001</v>
      </c>
      <c r="AU43" s="156">
        <f t="shared" si="40"/>
        <v>10662.851041920001</v>
      </c>
      <c r="AV43" s="156">
        <f t="shared" si="41"/>
        <v>18325.212746037123</v>
      </c>
      <c r="AW43" s="157">
        <f t="shared" si="42"/>
        <v>24739.037207150115</v>
      </c>
      <c r="AX43" s="158"/>
      <c r="AY43" s="334">
        <v>3</v>
      </c>
      <c r="AZ43" s="328"/>
      <c r="BA43" s="325">
        <v>1</v>
      </c>
      <c r="BB43" s="325">
        <f t="shared" si="3"/>
        <v>89.79783119999999</v>
      </c>
      <c r="BC43" s="325">
        <f t="shared" si="4"/>
        <v>0</v>
      </c>
      <c r="BD43" s="333">
        <f t="shared" si="5"/>
        <v>2873.5305984000001</v>
      </c>
    </row>
    <row r="44" spans="1:56" s="159" customFormat="1" ht="18.75" customHeight="1" x14ac:dyDescent="0.2">
      <c r="A44" s="233">
        <v>418</v>
      </c>
      <c r="B44" s="238" t="s">
        <v>507</v>
      </c>
      <c r="C44" s="233" t="s">
        <v>151</v>
      </c>
      <c r="D44" s="266" t="s">
        <v>238</v>
      </c>
      <c r="E44" s="256">
        <v>6</v>
      </c>
      <c r="F44" s="268" t="s">
        <v>136</v>
      </c>
      <c r="G44" s="133">
        <v>0</v>
      </c>
      <c r="H44" s="134">
        <v>2</v>
      </c>
      <c r="I44" s="135">
        <v>0</v>
      </c>
      <c r="J44" s="136">
        <v>0.82500000000000007</v>
      </c>
      <c r="K44" s="135"/>
      <c r="L44" s="136"/>
      <c r="M44" s="137">
        <v>0</v>
      </c>
      <c r="N44" s="138">
        <v>29.700000000000003</v>
      </c>
      <c r="O44" s="258">
        <v>1.1000000000000001</v>
      </c>
      <c r="P44" s="253">
        <v>1.5</v>
      </c>
      <c r="Q44" s="139">
        <v>0</v>
      </c>
      <c r="R44" s="140">
        <v>3.6630000000000005E-3</v>
      </c>
      <c r="S44" s="160"/>
      <c r="T44" s="161" t="s">
        <v>3</v>
      </c>
      <c r="U44" s="161"/>
      <c r="V44" s="161"/>
      <c r="W44" s="161" t="s">
        <v>3</v>
      </c>
      <c r="X44" s="161"/>
      <c r="Y44" s="161"/>
      <c r="Z44" s="162" t="s">
        <v>5</v>
      </c>
      <c r="AA44" s="161"/>
      <c r="AB44" s="161"/>
      <c r="AC44" s="161" t="s">
        <v>3</v>
      </c>
      <c r="AD44" s="163"/>
      <c r="AE44" s="144"/>
      <c r="AF44" s="148">
        <f t="shared" si="25"/>
        <v>0.82500000000000007</v>
      </c>
      <c r="AG44" s="149">
        <f t="shared" si="43"/>
        <v>142.53623999999999</v>
      </c>
      <c r="AH44" s="149">
        <v>29.932610399999998</v>
      </c>
      <c r="AI44" s="150">
        <f t="shared" si="27"/>
        <v>246.30262271999996</v>
      </c>
      <c r="AJ44" s="149">
        <f t="shared" si="28"/>
        <v>443.63093366591994</v>
      </c>
      <c r="AK44" s="151">
        <f t="shared" si="29"/>
        <v>598.90176044899192</v>
      </c>
      <c r="AL44" s="183">
        <f t="shared" si="30"/>
        <v>0</v>
      </c>
      <c r="AM44" s="168">
        <f t="shared" si="31"/>
        <v>0</v>
      </c>
      <c r="AN44" s="152">
        <v>0</v>
      </c>
      <c r="AO44" s="153">
        <f t="shared" si="32"/>
        <v>0</v>
      </c>
      <c r="AP44" s="152">
        <f t="shared" si="33"/>
        <v>0</v>
      </c>
      <c r="AQ44" s="154">
        <f t="shared" si="34"/>
        <v>0</v>
      </c>
      <c r="AR44" s="155">
        <f t="shared" si="35"/>
        <v>29.700000000000003</v>
      </c>
      <c r="AS44" s="156">
        <f t="shared" si="36"/>
        <v>5131.3046400000003</v>
      </c>
      <c r="AT44" s="156">
        <v>2873.5305984000001</v>
      </c>
      <c r="AU44" s="156">
        <f t="shared" si="40"/>
        <v>10662.851041920001</v>
      </c>
      <c r="AV44" s="156">
        <f t="shared" si="41"/>
        <v>18325.212746037123</v>
      </c>
      <c r="AW44" s="157">
        <f t="shared" si="42"/>
        <v>24739.037207150115</v>
      </c>
      <c r="AX44" s="158"/>
      <c r="AY44" s="334">
        <v>3</v>
      </c>
      <c r="AZ44" s="328"/>
      <c r="BA44" s="325">
        <v>1</v>
      </c>
      <c r="BB44" s="325">
        <f t="shared" si="3"/>
        <v>89.79783119999999</v>
      </c>
      <c r="BC44" s="325">
        <f t="shared" si="4"/>
        <v>0</v>
      </c>
      <c r="BD44" s="333">
        <f t="shared" si="5"/>
        <v>2873.5305984000001</v>
      </c>
    </row>
    <row r="45" spans="1:56" s="159" customFormat="1" ht="18.75" customHeight="1" x14ac:dyDescent="0.2">
      <c r="A45" s="233">
        <v>419</v>
      </c>
      <c r="B45" s="238" t="s">
        <v>475</v>
      </c>
      <c r="C45" s="233" t="s">
        <v>151</v>
      </c>
      <c r="D45" s="266">
        <v>42047</v>
      </c>
      <c r="E45" s="256">
        <v>6</v>
      </c>
      <c r="F45" s="268" t="s">
        <v>141</v>
      </c>
      <c r="G45" s="133">
        <v>0</v>
      </c>
      <c r="H45" s="134">
        <v>3</v>
      </c>
      <c r="I45" s="135">
        <v>0</v>
      </c>
      <c r="J45" s="136">
        <v>1.2375</v>
      </c>
      <c r="K45" s="135"/>
      <c r="L45" s="136"/>
      <c r="M45" s="137">
        <v>0</v>
      </c>
      <c r="N45" s="138">
        <v>44.550000000000004</v>
      </c>
      <c r="O45" s="258">
        <v>1.1000000000000001</v>
      </c>
      <c r="P45" s="253">
        <v>1.5</v>
      </c>
      <c r="Q45" s="139">
        <v>0</v>
      </c>
      <c r="R45" s="140">
        <v>5.4945000000000003E-3</v>
      </c>
      <c r="S45" s="160" t="s">
        <v>3</v>
      </c>
      <c r="T45" s="161"/>
      <c r="U45" s="161"/>
      <c r="V45" s="161" t="s">
        <v>3</v>
      </c>
      <c r="W45" s="161"/>
      <c r="X45" s="161"/>
      <c r="Y45" s="162" t="s">
        <v>5</v>
      </c>
      <c r="Z45" s="161"/>
      <c r="AA45" s="161"/>
      <c r="AB45" s="161" t="s">
        <v>3</v>
      </c>
      <c r="AC45" s="161"/>
      <c r="AD45" s="163"/>
      <c r="AE45" s="144"/>
      <c r="AF45" s="148">
        <f t="shared" si="25"/>
        <v>1.2375</v>
      </c>
      <c r="AG45" s="149">
        <f t="shared" si="43"/>
        <v>213.80436</v>
      </c>
      <c r="AH45" s="149">
        <v>44.898915599999995</v>
      </c>
      <c r="AI45" s="150">
        <f t="shared" si="27"/>
        <v>369.45393407999995</v>
      </c>
      <c r="AJ45" s="149">
        <f t="shared" si="28"/>
        <v>665.44640049887994</v>
      </c>
      <c r="AK45" s="151">
        <f t="shared" si="29"/>
        <v>898.35264067348794</v>
      </c>
      <c r="AL45" s="183">
        <f t="shared" si="30"/>
        <v>0</v>
      </c>
      <c r="AM45" s="168">
        <f t="shared" si="31"/>
        <v>0</v>
      </c>
      <c r="AN45" s="152">
        <v>0</v>
      </c>
      <c r="AO45" s="153">
        <f t="shared" si="32"/>
        <v>0</v>
      </c>
      <c r="AP45" s="152">
        <f t="shared" si="33"/>
        <v>0</v>
      </c>
      <c r="AQ45" s="154">
        <f t="shared" si="34"/>
        <v>0</v>
      </c>
      <c r="AR45" s="155">
        <f t="shared" si="35"/>
        <v>44.550000000000004</v>
      </c>
      <c r="AS45" s="156">
        <f t="shared" si="36"/>
        <v>7696.9569600000004</v>
      </c>
      <c r="AT45" s="156">
        <v>4310.2958976</v>
      </c>
      <c r="AU45" s="156">
        <f t="shared" si="40"/>
        <v>15994.276562880001</v>
      </c>
      <c r="AV45" s="156">
        <f t="shared" si="41"/>
        <v>27487.819119055683</v>
      </c>
      <c r="AW45" s="157">
        <f t="shared" si="42"/>
        <v>37108.555810725171</v>
      </c>
      <c r="AX45" s="158"/>
      <c r="AY45" s="334">
        <v>3</v>
      </c>
      <c r="AZ45" s="328"/>
      <c r="BA45" s="325">
        <v>1</v>
      </c>
      <c r="BB45" s="325">
        <f t="shared" si="3"/>
        <v>134.69674679999997</v>
      </c>
      <c r="BC45" s="325">
        <f t="shared" si="4"/>
        <v>0</v>
      </c>
      <c r="BD45" s="333">
        <f t="shared" si="5"/>
        <v>4310.2958976</v>
      </c>
    </row>
    <row r="46" spans="1:56" s="159" customFormat="1" ht="18.75" customHeight="1" x14ac:dyDescent="0.2">
      <c r="A46" s="233">
        <v>420</v>
      </c>
      <c r="B46" s="238" t="s">
        <v>508</v>
      </c>
      <c r="C46" s="233" t="s">
        <v>229</v>
      </c>
      <c r="D46" s="266" t="s">
        <v>238</v>
      </c>
      <c r="E46" s="256">
        <v>6</v>
      </c>
      <c r="F46" s="268" t="s">
        <v>129</v>
      </c>
      <c r="G46" s="133">
        <v>0</v>
      </c>
      <c r="H46" s="134">
        <v>2</v>
      </c>
      <c r="I46" s="135">
        <v>0</v>
      </c>
      <c r="J46" s="136">
        <v>0.82500000000000007</v>
      </c>
      <c r="K46" s="135">
        <v>0</v>
      </c>
      <c r="L46" s="136">
        <v>4.95</v>
      </c>
      <c r="M46" s="137"/>
      <c r="N46" s="138"/>
      <c r="O46" s="258">
        <v>1.1000000000000001</v>
      </c>
      <c r="P46" s="253">
        <v>1.5</v>
      </c>
      <c r="Q46" s="139">
        <v>0</v>
      </c>
      <c r="R46" s="140">
        <v>3.6630000000000005E-3</v>
      </c>
      <c r="S46" s="160" t="s">
        <v>3</v>
      </c>
      <c r="T46" s="161"/>
      <c r="U46" s="161"/>
      <c r="V46" s="161" t="s">
        <v>3</v>
      </c>
      <c r="W46" s="161"/>
      <c r="X46" s="161"/>
      <c r="Y46" s="161" t="s">
        <v>3</v>
      </c>
      <c r="Z46" s="161"/>
      <c r="AA46" s="161"/>
      <c r="AB46" s="162" t="s">
        <v>2</v>
      </c>
      <c r="AC46" s="161"/>
      <c r="AD46" s="163"/>
      <c r="AE46" s="144"/>
      <c r="AF46" s="148">
        <f t="shared" si="25"/>
        <v>0.82500000000000007</v>
      </c>
      <c r="AG46" s="149">
        <f t="shared" si="43"/>
        <v>142.53623999999999</v>
      </c>
      <c r="AH46" s="149">
        <v>29.932610399999998</v>
      </c>
      <c r="AI46" s="150">
        <f t="shared" si="27"/>
        <v>246.30262271999996</v>
      </c>
      <c r="AJ46" s="149">
        <f t="shared" si="28"/>
        <v>443.63093366591994</v>
      </c>
      <c r="AK46" s="151">
        <f t="shared" si="29"/>
        <v>598.90176044899192</v>
      </c>
      <c r="AL46" s="183">
        <f t="shared" si="30"/>
        <v>4.95</v>
      </c>
      <c r="AM46" s="168">
        <f t="shared" si="31"/>
        <v>855.21744000000001</v>
      </c>
      <c r="AN46" s="152">
        <v>359.19132479999996</v>
      </c>
      <c r="AO46" s="153">
        <f t="shared" si="32"/>
        <v>1657.4113987199999</v>
      </c>
      <c r="AP46" s="152">
        <f t="shared" si="33"/>
        <v>2897.2355154019197</v>
      </c>
      <c r="AQ46" s="154">
        <f t="shared" si="34"/>
        <v>3911.2679457925915</v>
      </c>
      <c r="AR46" s="155">
        <f t="shared" si="35"/>
        <v>0</v>
      </c>
      <c r="AS46" s="156">
        <f t="shared" si="36"/>
        <v>0</v>
      </c>
      <c r="AT46" s="156">
        <v>0</v>
      </c>
      <c r="AU46" s="156">
        <f t="shared" si="40"/>
        <v>0</v>
      </c>
      <c r="AV46" s="156">
        <f t="shared" si="41"/>
        <v>0</v>
      </c>
      <c r="AW46" s="157">
        <f t="shared" si="42"/>
        <v>0</v>
      </c>
      <c r="AX46" s="158"/>
      <c r="AY46" s="334">
        <v>3</v>
      </c>
      <c r="AZ46" s="328"/>
      <c r="BA46" s="325">
        <v>1</v>
      </c>
      <c r="BB46" s="325">
        <f t="shared" si="3"/>
        <v>89.79783119999999</v>
      </c>
      <c r="BC46" s="325">
        <f t="shared" si="4"/>
        <v>0</v>
      </c>
      <c r="BD46" s="333">
        <f t="shared" si="5"/>
        <v>0</v>
      </c>
    </row>
    <row r="47" spans="1:56" s="159" customFormat="1" ht="18.75" customHeight="1" x14ac:dyDescent="0.2">
      <c r="A47" s="233">
        <v>421</v>
      </c>
      <c r="B47" s="238" t="s">
        <v>488</v>
      </c>
      <c r="C47" s="233" t="s">
        <v>159</v>
      </c>
      <c r="D47" s="266" t="s">
        <v>238</v>
      </c>
      <c r="E47" s="256">
        <v>6</v>
      </c>
      <c r="F47" s="268" t="s">
        <v>136</v>
      </c>
      <c r="G47" s="133">
        <v>0</v>
      </c>
      <c r="H47" s="134">
        <v>2</v>
      </c>
      <c r="I47" s="135">
        <v>0</v>
      </c>
      <c r="J47" s="136">
        <v>0.82500000000000007</v>
      </c>
      <c r="K47" s="135"/>
      <c r="L47" s="136"/>
      <c r="M47" s="137">
        <v>0</v>
      </c>
      <c r="N47" s="138">
        <v>29.700000000000003</v>
      </c>
      <c r="O47" s="258">
        <v>1.1000000000000001</v>
      </c>
      <c r="P47" s="253">
        <v>1.5</v>
      </c>
      <c r="Q47" s="139">
        <v>0</v>
      </c>
      <c r="R47" s="140">
        <v>3.6630000000000005E-3</v>
      </c>
      <c r="S47" s="160"/>
      <c r="T47" s="161" t="s">
        <v>3</v>
      </c>
      <c r="U47" s="161"/>
      <c r="V47" s="161"/>
      <c r="W47" s="161" t="s">
        <v>3</v>
      </c>
      <c r="X47" s="161"/>
      <c r="Y47" s="161"/>
      <c r="Z47" s="162" t="s">
        <v>5</v>
      </c>
      <c r="AA47" s="161"/>
      <c r="AB47" s="161"/>
      <c r="AC47" s="161" t="s">
        <v>3</v>
      </c>
      <c r="AD47" s="163"/>
      <c r="AE47" s="144"/>
      <c r="AF47" s="148">
        <f t="shared" si="25"/>
        <v>0.82500000000000007</v>
      </c>
      <c r="AG47" s="149">
        <f t="shared" si="43"/>
        <v>142.53623999999999</v>
      </c>
      <c r="AH47" s="149">
        <v>29.932610399999998</v>
      </c>
      <c r="AI47" s="150">
        <f t="shared" si="27"/>
        <v>246.30262271999996</v>
      </c>
      <c r="AJ47" s="149">
        <f t="shared" si="28"/>
        <v>443.63093366591994</v>
      </c>
      <c r="AK47" s="151">
        <f t="shared" si="29"/>
        <v>598.90176044899192</v>
      </c>
      <c r="AL47" s="183">
        <f t="shared" si="30"/>
        <v>0</v>
      </c>
      <c r="AM47" s="168">
        <f t="shared" si="31"/>
        <v>0</v>
      </c>
      <c r="AN47" s="152">
        <v>0</v>
      </c>
      <c r="AO47" s="153">
        <f t="shared" si="32"/>
        <v>0</v>
      </c>
      <c r="AP47" s="152">
        <f t="shared" si="33"/>
        <v>0</v>
      </c>
      <c r="AQ47" s="154">
        <f t="shared" si="34"/>
        <v>0</v>
      </c>
      <c r="AR47" s="155">
        <f t="shared" si="35"/>
        <v>29.700000000000003</v>
      </c>
      <c r="AS47" s="156">
        <f t="shared" si="36"/>
        <v>5131.3046400000003</v>
      </c>
      <c r="AT47" s="156">
        <v>2873.5305984000001</v>
      </c>
      <c r="AU47" s="156">
        <f t="shared" si="40"/>
        <v>10662.851041920001</v>
      </c>
      <c r="AV47" s="156">
        <f t="shared" si="41"/>
        <v>18325.212746037123</v>
      </c>
      <c r="AW47" s="157">
        <f t="shared" si="42"/>
        <v>24739.037207150115</v>
      </c>
      <c r="AX47" s="158"/>
      <c r="AY47" s="334">
        <v>3</v>
      </c>
      <c r="AZ47" s="328"/>
      <c r="BA47" s="325">
        <v>1</v>
      </c>
      <c r="BB47" s="325">
        <f t="shared" si="3"/>
        <v>89.79783119999999</v>
      </c>
      <c r="BC47" s="325">
        <f t="shared" si="4"/>
        <v>0</v>
      </c>
      <c r="BD47" s="333">
        <f t="shared" si="5"/>
        <v>2873.5305984000001</v>
      </c>
    </row>
    <row r="48" spans="1:56" s="159" customFormat="1" ht="18.75" customHeight="1" x14ac:dyDescent="0.2">
      <c r="A48" s="233">
        <v>422</v>
      </c>
      <c r="B48" s="238" t="s">
        <v>489</v>
      </c>
      <c r="C48" s="233" t="s">
        <v>228</v>
      </c>
      <c r="D48" s="266" t="s">
        <v>238</v>
      </c>
      <c r="E48" s="256">
        <v>6</v>
      </c>
      <c r="F48" s="268" t="s">
        <v>136</v>
      </c>
      <c r="G48" s="133">
        <v>0</v>
      </c>
      <c r="H48" s="134">
        <v>2</v>
      </c>
      <c r="I48" s="135">
        <v>0</v>
      </c>
      <c r="J48" s="136">
        <v>0.82500000000000007</v>
      </c>
      <c r="K48" s="135"/>
      <c r="L48" s="136"/>
      <c r="M48" s="137">
        <v>0</v>
      </c>
      <c r="N48" s="138">
        <v>29.700000000000003</v>
      </c>
      <c r="O48" s="258">
        <v>1.1000000000000001</v>
      </c>
      <c r="P48" s="253">
        <v>1.5</v>
      </c>
      <c r="Q48" s="139">
        <v>0</v>
      </c>
      <c r="R48" s="140">
        <v>3.6630000000000005E-3</v>
      </c>
      <c r="S48" s="160"/>
      <c r="T48" s="161" t="s">
        <v>3</v>
      </c>
      <c r="U48" s="161"/>
      <c r="V48" s="161"/>
      <c r="W48" s="161" t="s">
        <v>3</v>
      </c>
      <c r="X48" s="161"/>
      <c r="Y48" s="161"/>
      <c r="Z48" s="162" t="s">
        <v>5</v>
      </c>
      <c r="AA48" s="161"/>
      <c r="AB48" s="161"/>
      <c r="AC48" s="161" t="s">
        <v>3</v>
      </c>
      <c r="AD48" s="163"/>
      <c r="AE48" s="144"/>
      <c r="AF48" s="148">
        <f t="shared" si="25"/>
        <v>0.82500000000000007</v>
      </c>
      <c r="AG48" s="149">
        <f t="shared" si="43"/>
        <v>142.53623999999999</v>
      </c>
      <c r="AH48" s="149">
        <v>29.932610399999998</v>
      </c>
      <c r="AI48" s="150">
        <f t="shared" si="27"/>
        <v>246.30262271999996</v>
      </c>
      <c r="AJ48" s="149">
        <f t="shared" si="28"/>
        <v>443.63093366591994</v>
      </c>
      <c r="AK48" s="151">
        <f t="shared" si="29"/>
        <v>598.90176044899192</v>
      </c>
      <c r="AL48" s="183">
        <f t="shared" si="30"/>
        <v>0</v>
      </c>
      <c r="AM48" s="168">
        <f t="shared" si="31"/>
        <v>0</v>
      </c>
      <c r="AN48" s="152">
        <v>0</v>
      </c>
      <c r="AO48" s="153">
        <f t="shared" si="32"/>
        <v>0</v>
      </c>
      <c r="AP48" s="152">
        <f t="shared" si="33"/>
        <v>0</v>
      </c>
      <c r="AQ48" s="154">
        <f t="shared" si="34"/>
        <v>0</v>
      </c>
      <c r="AR48" s="155">
        <f t="shared" si="35"/>
        <v>29.700000000000003</v>
      </c>
      <c r="AS48" s="156">
        <f t="shared" si="36"/>
        <v>5131.3046400000003</v>
      </c>
      <c r="AT48" s="156">
        <v>2873.5305984000001</v>
      </c>
      <c r="AU48" s="156">
        <f t="shared" si="40"/>
        <v>10662.851041920001</v>
      </c>
      <c r="AV48" s="156">
        <f t="shared" si="41"/>
        <v>18325.212746037123</v>
      </c>
      <c r="AW48" s="157">
        <f t="shared" si="42"/>
        <v>24739.037207150115</v>
      </c>
      <c r="AX48" s="158"/>
      <c r="AY48" s="334">
        <v>3</v>
      </c>
      <c r="AZ48" s="328"/>
      <c r="BA48" s="325">
        <v>1</v>
      </c>
      <c r="BB48" s="325">
        <f t="shared" si="3"/>
        <v>89.79783119999999</v>
      </c>
      <c r="BC48" s="325">
        <f t="shared" si="4"/>
        <v>0</v>
      </c>
      <c r="BD48" s="333">
        <f t="shared" si="5"/>
        <v>2873.5305984000001</v>
      </c>
    </row>
    <row r="49" spans="1:56" s="159" customFormat="1" ht="18.75" customHeight="1" x14ac:dyDescent="0.2">
      <c r="A49" s="233">
        <v>423</v>
      </c>
      <c r="B49" s="238" t="s">
        <v>474</v>
      </c>
      <c r="C49" s="233" t="s">
        <v>6</v>
      </c>
      <c r="D49" s="266" t="s">
        <v>238</v>
      </c>
      <c r="E49" s="256">
        <v>6</v>
      </c>
      <c r="F49" s="268" t="s">
        <v>136</v>
      </c>
      <c r="G49" s="133">
        <v>0</v>
      </c>
      <c r="H49" s="134">
        <v>2</v>
      </c>
      <c r="I49" s="135">
        <v>0</v>
      </c>
      <c r="J49" s="136">
        <v>0.82500000000000007</v>
      </c>
      <c r="K49" s="135"/>
      <c r="L49" s="136"/>
      <c r="M49" s="137">
        <v>0</v>
      </c>
      <c r="N49" s="138">
        <v>29.700000000000003</v>
      </c>
      <c r="O49" s="258">
        <v>1.1000000000000001</v>
      </c>
      <c r="P49" s="253">
        <v>1.5</v>
      </c>
      <c r="Q49" s="139">
        <v>0</v>
      </c>
      <c r="R49" s="140">
        <v>3.6630000000000005E-3</v>
      </c>
      <c r="S49" s="160"/>
      <c r="T49" s="161" t="s">
        <v>3</v>
      </c>
      <c r="U49" s="161"/>
      <c r="V49" s="161"/>
      <c r="W49" s="161" t="s">
        <v>3</v>
      </c>
      <c r="X49" s="161"/>
      <c r="Y49" s="161"/>
      <c r="Z49" s="162" t="s">
        <v>5</v>
      </c>
      <c r="AA49" s="161"/>
      <c r="AB49" s="161"/>
      <c r="AC49" s="161" t="s">
        <v>3</v>
      </c>
      <c r="AD49" s="163"/>
      <c r="AE49" s="144"/>
      <c r="AF49" s="148">
        <f t="shared" si="25"/>
        <v>0.82500000000000007</v>
      </c>
      <c r="AG49" s="149">
        <f t="shared" si="43"/>
        <v>142.53623999999999</v>
      </c>
      <c r="AH49" s="149">
        <v>29.932610399999998</v>
      </c>
      <c r="AI49" s="150">
        <f>AH49+AG49+(AG49*0.174)+(AG49*0.344)</f>
        <v>246.30262271999996</v>
      </c>
      <c r="AJ49" s="149">
        <f>AI49+(0.847*AG49)+(0.311*AI49)</f>
        <v>443.63093366591994</v>
      </c>
      <c r="AK49" s="151">
        <f>AJ49+(0.35*AJ49)</f>
        <v>598.90176044899192</v>
      </c>
      <c r="AL49" s="183">
        <f t="shared" si="30"/>
        <v>0</v>
      </c>
      <c r="AM49" s="168">
        <f t="shared" si="31"/>
        <v>0</v>
      </c>
      <c r="AN49" s="152">
        <v>0</v>
      </c>
      <c r="AO49" s="153">
        <f>AN49+AM49+(AM49*0.174)+(AM49*0.344)</f>
        <v>0</v>
      </c>
      <c r="AP49" s="152">
        <f>AO49+(0.847*AM49)+(0.311*AO49)</f>
        <v>0</v>
      </c>
      <c r="AQ49" s="154">
        <f>AP49+(0.35*AP49)</f>
        <v>0</v>
      </c>
      <c r="AR49" s="155">
        <f t="shared" si="35"/>
        <v>29.700000000000003</v>
      </c>
      <c r="AS49" s="156">
        <f t="shared" si="36"/>
        <v>5131.3046400000003</v>
      </c>
      <c r="AT49" s="156">
        <v>2873.5305984000001</v>
      </c>
      <c r="AU49" s="156">
        <f t="shared" si="40"/>
        <v>10662.851041920001</v>
      </c>
      <c r="AV49" s="156">
        <f t="shared" si="41"/>
        <v>18325.212746037123</v>
      </c>
      <c r="AW49" s="157">
        <f t="shared" si="42"/>
        <v>24739.037207150115</v>
      </c>
      <c r="AX49" s="158"/>
      <c r="AY49" s="334">
        <v>3</v>
      </c>
      <c r="AZ49" s="328"/>
      <c r="BA49" s="325">
        <v>1</v>
      </c>
      <c r="BB49" s="325">
        <f t="shared" si="3"/>
        <v>89.79783119999999</v>
      </c>
      <c r="BC49" s="325">
        <f t="shared" si="4"/>
        <v>0</v>
      </c>
      <c r="BD49" s="333">
        <f t="shared" si="5"/>
        <v>2873.5305984000001</v>
      </c>
    </row>
    <row r="50" spans="1:56" s="159" customFormat="1" ht="18.75" customHeight="1" x14ac:dyDescent="0.2">
      <c r="A50" s="233">
        <v>424</v>
      </c>
      <c r="B50" s="238" t="s">
        <v>476</v>
      </c>
      <c r="C50" s="233" t="s">
        <v>227</v>
      </c>
      <c r="D50" s="266" t="s">
        <v>238</v>
      </c>
      <c r="E50" s="256">
        <v>6</v>
      </c>
      <c r="F50" s="268" t="s">
        <v>131</v>
      </c>
      <c r="G50" s="133">
        <v>0</v>
      </c>
      <c r="H50" s="134">
        <v>2</v>
      </c>
      <c r="I50" s="135">
        <v>0</v>
      </c>
      <c r="J50" s="136">
        <v>0.82500000000000007</v>
      </c>
      <c r="K50" s="135">
        <v>0</v>
      </c>
      <c r="L50" s="136">
        <v>4.95</v>
      </c>
      <c r="M50" s="137"/>
      <c r="N50" s="138"/>
      <c r="O50" s="258">
        <v>1.1000000000000001</v>
      </c>
      <c r="P50" s="253">
        <v>1.5</v>
      </c>
      <c r="Q50" s="139">
        <v>0</v>
      </c>
      <c r="R50" s="140">
        <v>3.6630000000000005E-3</v>
      </c>
      <c r="S50" s="160" t="s">
        <v>3</v>
      </c>
      <c r="T50" s="161"/>
      <c r="U50" s="161"/>
      <c r="V50" s="161" t="s">
        <v>3</v>
      </c>
      <c r="W50" s="161"/>
      <c r="X50" s="161"/>
      <c r="Y50" s="161" t="s">
        <v>3</v>
      </c>
      <c r="Z50" s="161"/>
      <c r="AA50" s="161"/>
      <c r="AB50" s="162" t="s">
        <v>2</v>
      </c>
      <c r="AC50" s="161"/>
      <c r="AD50" s="163"/>
      <c r="AE50" s="144"/>
      <c r="AF50" s="148">
        <f t="shared" si="25"/>
        <v>0.82500000000000007</v>
      </c>
      <c r="AG50" s="149">
        <f t="shared" si="43"/>
        <v>142.53623999999999</v>
      </c>
      <c r="AH50" s="149">
        <v>29.932610399999998</v>
      </c>
      <c r="AI50" s="150">
        <f t="shared" si="27"/>
        <v>246.30262271999996</v>
      </c>
      <c r="AJ50" s="149">
        <f t="shared" si="28"/>
        <v>443.63093366591994</v>
      </c>
      <c r="AK50" s="151">
        <f t="shared" si="29"/>
        <v>598.90176044899192</v>
      </c>
      <c r="AL50" s="183">
        <f t="shared" si="30"/>
        <v>4.95</v>
      </c>
      <c r="AM50" s="168">
        <f t="shared" si="31"/>
        <v>855.21744000000001</v>
      </c>
      <c r="AN50" s="152">
        <v>359.19132479999996</v>
      </c>
      <c r="AO50" s="153">
        <f t="shared" si="32"/>
        <v>1657.4113987199999</v>
      </c>
      <c r="AP50" s="152">
        <f t="shared" si="33"/>
        <v>2897.2355154019197</v>
      </c>
      <c r="AQ50" s="154">
        <f t="shared" si="34"/>
        <v>3911.2679457925915</v>
      </c>
      <c r="AR50" s="155">
        <f t="shared" si="35"/>
        <v>0</v>
      </c>
      <c r="AS50" s="156">
        <f t="shared" si="36"/>
        <v>0</v>
      </c>
      <c r="AT50" s="156">
        <v>0</v>
      </c>
      <c r="AU50" s="156">
        <f t="shared" si="40"/>
        <v>0</v>
      </c>
      <c r="AV50" s="156">
        <f t="shared" si="41"/>
        <v>0</v>
      </c>
      <c r="AW50" s="157">
        <f t="shared" si="42"/>
        <v>0</v>
      </c>
      <c r="AX50" s="158"/>
      <c r="AY50" s="334">
        <v>3</v>
      </c>
      <c r="AZ50" s="328">
        <v>1</v>
      </c>
      <c r="BA50" s="325"/>
      <c r="BB50" s="325">
        <f t="shared" si="3"/>
        <v>89.79783119999999</v>
      </c>
      <c r="BC50" s="325">
        <f t="shared" si="4"/>
        <v>359.19132479999996</v>
      </c>
      <c r="BD50" s="333">
        <f t="shared" si="5"/>
        <v>0</v>
      </c>
    </row>
    <row r="51" spans="1:56" s="159" customFormat="1" ht="18.75" customHeight="1" x14ac:dyDescent="0.2">
      <c r="A51" s="233">
        <v>425</v>
      </c>
      <c r="B51" s="238" t="s">
        <v>490</v>
      </c>
      <c r="C51" s="233" t="s">
        <v>135</v>
      </c>
      <c r="D51" s="266" t="s">
        <v>238</v>
      </c>
      <c r="E51" s="256">
        <v>6</v>
      </c>
      <c r="F51" s="268" t="s">
        <v>131</v>
      </c>
      <c r="G51" s="133">
        <v>0</v>
      </c>
      <c r="H51" s="134">
        <v>2</v>
      </c>
      <c r="I51" s="135">
        <v>0</v>
      </c>
      <c r="J51" s="136">
        <v>0.82500000000000007</v>
      </c>
      <c r="K51" s="135">
        <v>0</v>
      </c>
      <c r="L51" s="136">
        <v>4.95</v>
      </c>
      <c r="M51" s="137"/>
      <c r="N51" s="138"/>
      <c r="O51" s="258">
        <v>1.1000000000000001</v>
      </c>
      <c r="P51" s="253">
        <v>1.5</v>
      </c>
      <c r="Q51" s="139">
        <v>0</v>
      </c>
      <c r="R51" s="140">
        <v>3.6630000000000005E-3</v>
      </c>
      <c r="S51" s="160" t="s">
        <v>3</v>
      </c>
      <c r="T51" s="161"/>
      <c r="U51" s="161"/>
      <c r="V51" s="161" t="s">
        <v>3</v>
      </c>
      <c r="W51" s="161"/>
      <c r="X51" s="161"/>
      <c r="Y51" s="161" t="s">
        <v>3</v>
      </c>
      <c r="Z51" s="161"/>
      <c r="AA51" s="161"/>
      <c r="AB51" s="162" t="s">
        <v>2</v>
      </c>
      <c r="AC51" s="161"/>
      <c r="AD51" s="163"/>
      <c r="AE51" s="144"/>
      <c r="AF51" s="148">
        <f t="shared" si="25"/>
        <v>0.82500000000000007</v>
      </c>
      <c r="AG51" s="149">
        <f t="shared" si="43"/>
        <v>142.53623999999999</v>
      </c>
      <c r="AH51" s="149">
        <v>29.932610399999998</v>
      </c>
      <c r="AI51" s="150">
        <f t="shared" si="27"/>
        <v>246.30262271999996</v>
      </c>
      <c r="AJ51" s="149">
        <f t="shared" si="28"/>
        <v>443.63093366591994</v>
      </c>
      <c r="AK51" s="151">
        <f t="shared" si="29"/>
        <v>598.90176044899192</v>
      </c>
      <c r="AL51" s="183">
        <f t="shared" si="30"/>
        <v>4.95</v>
      </c>
      <c r="AM51" s="168">
        <f t="shared" si="31"/>
        <v>855.21744000000001</v>
      </c>
      <c r="AN51" s="152">
        <v>359.19132479999996</v>
      </c>
      <c r="AO51" s="153">
        <f t="shared" si="32"/>
        <v>1657.4113987199999</v>
      </c>
      <c r="AP51" s="152">
        <f t="shared" si="33"/>
        <v>2897.2355154019197</v>
      </c>
      <c r="AQ51" s="154">
        <f t="shared" si="34"/>
        <v>3911.2679457925915</v>
      </c>
      <c r="AR51" s="155">
        <f t="shared" si="35"/>
        <v>0</v>
      </c>
      <c r="AS51" s="156">
        <f t="shared" si="36"/>
        <v>0</v>
      </c>
      <c r="AT51" s="156">
        <v>0</v>
      </c>
      <c r="AU51" s="156">
        <f t="shared" si="40"/>
        <v>0</v>
      </c>
      <c r="AV51" s="156">
        <f t="shared" si="41"/>
        <v>0</v>
      </c>
      <c r="AW51" s="157">
        <f t="shared" si="42"/>
        <v>0</v>
      </c>
      <c r="AX51" s="158"/>
      <c r="AY51" s="334">
        <v>3</v>
      </c>
      <c r="AZ51" s="328">
        <v>1</v>
      </c>
      <c r="BA51" s="325"/>
      <c r="BB51" s="325">
        <f t="shared" si="3"/>
        <v>89.79783119999999</v>
      </c>
      <c r="BC51" s="325">
        <f t="shared" si="4"/>
        <v>359.19132479999996</v>
      </c>
      <c r="BD51" s="333">
        <f t="shared" si="5"/>
        <v>0</v>
      </c>
    </row>
    <row r="52" spans="1:56" s="159" customFormat="1" ht="18.75" customHeight="1" x14ac:dyDescent="0.2">
      <c r="A52" s="233">
        <v>426</v>
      </c>
      <c r="B52" s="238" t="s">
        <v>491</v>
      </c>
      <c r="C52" s="233" t="s">
        <v>226</v>
      </c>
      <c r="D52" s="266" t="s">
        <v>238</v>
      </c>
      <c r="E52" s="256">
        <v>6</v>
      </c>
      <c r="F52" s="268" t="s">
        <v>129</v>
      </c>
      <c r="G52" s="133">
        <v>0</v>
      </c>
      <c r="H52" s="134">
        <v>2</v>
      </c>
      <c r="I52" s="135">
        <v>0</v>
      </c>
      <c r="J52" s="136">
        <v>0.82500000000000007</v>
      </c>
      <c r="K52" s="135">
        <v>0</v>
      </c>
      <c r="L52" s="136">
        <v>4.95</v>
      </c>
      <c r="M52" s="137"/>
      <c r="N52" s="138"/>
      <c r="O52" s="258">
        <v>1.1000000000000001</v>
      </c>
      <c r="P52" s="253">
        <v>1.5</v>
      </c>
      <c r="Q52" s="139">
        <v>0</v>
      </c>
      <c r="R52" s="140">
        <v>3.6630000000000005E-3</v>
      </c>
      <c r="S52" s="160" t="s">
        <v>3</v>
      </c>
      <c r="T52" s="161"/>
      <c r="U52" s="161"/>
      <c r="V52" s="161" t="s">
        <v>3</v>
      </c>
      <c r="W52" s="161"/>
      <c r="X52" s="161"/>
      <c r="Y52" s="161" t="s">
        <v>3</v>
      </c>
      <c r="Z52" s="161"/>
      <c r="AA52" s="161"/>
      <c r="AB52" s="162" t="s">
        <v>2</v>
      </c>
      <c r="AC52" s="161"/>
      <c r="AD52" s="163"/>
      <c r="AE52" s="144"/>
      <c r="AF52" s="148">
        <f t="shared" si="25"/>
        <v>0.82500000000000007</v>
      </c>
      <c r="AG52" s="149">
        <f t="shared" si="43"/>
        <v>142.53623999999999</v>
      </c>
      <c r="AH52" s="149">
        <v>29.932610399999998</v>
      </c>
      <c r="AI52" s="150">
        <f t="shared" si="27"/>
        <v>246.30262271999996</v>
      </c>
      <c r="AJ52" s="149">
        <f t="shared" si="28"/>
        <v>443.63093366591994</v>
      </c>
      <c r="AK52" s="151">
        <f t="shared" si="29"/>
        <v>598.90176044899192</v>
      </c>
      <c r="AL52" s="183">
        <f t="shared" si="30"/>
        <v>4.95</v>
      </c>
      <c r="AM52" s="168">
        <f t="shared" si="31"/>
        <v>855.21744000000001</v>
      </c>
      <c r="AN52" s="152">
        <v>359.19132479999996</v>
      </c>
      <c r="AO52" s="153">
        <f t="shared" si="32"/>
        <v>1657.4113987199999</v>
      </c>
      <c r="AP52" s="152">
        <f t="shared" si="33"/>
        <v>2897.2355154019197</v>
      </c>
      <c r="AQ52" s="154">
        <f t="shared" si="34"/>
        <v>3911.2679457925915</v>
      </c>
      <c r="AR52" s="155">
        <f t="shared" si="35"/>
        <v>0</v>
      </c>
      <c r="AS52" s="156">
        <f t="shared" si="36"/>
        <v>0</v>
      </c>
      <c r="AT52" s="156">
        <v>0</v>
      </c>
      <c r="AU52" s="156">
        <f t="shared" si="40"/>
        <v>0</v>
      </c>
      <c r="AV52" s="156">
        <f t="shared" si="41"/>
        <v>0</v>
      </c>
      <c r="AW52" s="157">
        <f t="shared" si="42"/>
        <v>0</v>
      </c>
      <c r="AX52" s="158"/>
      <c r="AY52" s="334">
        <v>3</v>
      </c>
      <c r="AZ52" s="328">
        <v>1</v>
      </c>
      <c r="BA52" s="325"/>
      <c r="BB52" s="325">
        <f t="shared" si="3"/>
        <v>89.79783119999999</v>
      </c>
      <c r="BC52" s="325">
        <f t="shared" si="4"/>
        <v>359.19132479999996</v>
      </c>
      <c r="BD52" s="333">
        <f t="shared" si="5"/>
        <v>0</v>
      </c>
    </row>
    <row r="53" spans="1:56" s="159" customFormat="1" ht="18.75" customHeight="1" x14ac:dyDescent="0.2">
      <c r="A53" s="233">
        <v>427</v>
      </c>
      <c r="B53" s="238" t="s">
        <v>477</v>
      </c>
      <c r="C53" s="233" t="s">
        <v>140</v>
      </c>
      <c r="D53" s="266" t="s">
        <v>238</v>
      </c>
      <c r="E53" s="256">
        <v>6</v>
      </c>
      <c r="F53" s="268" t="s">
        <v>224</v>
      </c>
      <c r="G53" s="133">
        <v>0</v>
      </c>
      <c r="H53" s="134">
        <v>2</v>
      </c>
      <c r="I53" s="135">
        <v>0</v>
      </c>
      <c r="J53" s="136">
        <v>0.82500000000000007</v>
      </c>
      <c r="K53" s="135"/>
      <c r="L53" s="136"/>
      <c r="M53" s="137">
        <v>0</v>
      </c>
      <c r="N53" s="138">
        <v>29.700000000000003</v>
      </c>
      <c r="O53" s="258">
        <v>1.1000000000000001</v>
      </c>
      <c r="P53" s="253">
        <v>1.5</v>
      </c>
      <c r="Q53" s="139">
        <v>0</v>
      </c>
      <c r="R53" s="140">
        <v>3.6630000000000005E-3</v>
      </c>
      <c r="S53" s="160"/>
      <c r="T53" s="161" t="s">
        <v>3</v>
      </c>
      <c r="U53" s="161"/>
      <c r="V53" s="161"/>
      <c r="W53" s="161" t="s">
        <v>3</v>
      </c>
      <c r="X53" s="161"/>
      <c r="Y53" s="161"/>
      <c r="Z53" s="161" t="s">
        <v>3</v>
      </c>
      <c r="AA53" s="161"/>
      <c r="AB53" s="161"/>
      <c r="AC53" s="162" t="s">
        <v>5</v>
      </c>
      <c r="AD53" s="163"/>
      <c r="AE53" s="144"/>
      <c r="AF53" s="148">
        <f t="shared" si="25"/>
        <v>0.82500000000000007</v>
      </c>
      <c r="AG53" s="149">
        <f t="shared" si="43"/>
        <v>142.53623999999999</v>
      </c>
      <c r="AH53" s="149">
        <v>29.932610399999998</v>
      </c>
      <c r="AI53" s="150">
        <f t="shared" si="27"/>
        <v>246.30262271999996</v>
      </c>
      <c r="AJ53" s="149">
        <f t="shared" si="28"/>
        <v>443.63093366591994</v>
      </c>
      <c r="AK53" s="151">
        <f t="shared" si="29"/>
        <v>598.90176044899192</v>
      </c>
      <c r="AL53" s="183">
        <f t="shared" si="30"/>
        <v>0</v>
      </c>
      <c r="AM53" s="168">
        <f t="shared" si="31"/>
        <v>0</v>
      </c>
      <c r="AN53" s="152">
        <v>0</v>
      </c>
      <c r="AO53" s="153">
        <f t="shared" si="32"/>
        <v>0</v>
      </c>
      <c r="AP53" s="152">
        <f t="shared" si="33"/>
        <v>0</v>
      </c>
      <c r="AQ53" s="154">
        <f t="shared" si="34"/>
        <v>0</v>
      </c>
      <c r="AR53" s="155">
        <f t="shared" si="35"/>
        <v>29.700000000000003</v>
      </c>
      <c r="AS53" s="156">
        <f t="shared" si="36"/>
        <v>5131.3046400000003</v>
      </c>
      <c r="AT53" s="156">
        <v>2873.5305984000001</v>
      </c>
      <c r="AU53" s="156">
        <f t="shared" si="40"/>
        <v>10662.851041920001</v>
      </c>
      <c r="AV53" s="156">
        <f t="shared" si="41"/>
        <v>18325.212746037123</v>
      </c>
      <c r="AW53" s="157">
        <f t="shared" si="42"/>
        <v>24739.037207150115</v>
      </c>
      <c r="AX53" s="158"/>
      <c r="AY53" s="334">
        <v>3</v>
      </c>
      <c r="AZ53" s="328"/>
      <c r="BA53" s="325">
        <v>1</v>
      </c>
      <c r="BB53" s="325">
        <f t="shared" si="3"/>
        <v>89.79783119999999</v>
      </c>
      <c r="BC53" s="325">
        <f t="shared" si="4"/>
        <v>0</v>
      </c>
      <c r="BD53" s="333">
        <f t="shared" si="5"/>
        <v>2873.5305984000001</v>
      </c>
    </row>
    <row r="54" spans="1:56" s="159" customFormat="1" ht="18.75" customHeight="1" x14ac:dyDescent="0.2">
      <c r="A54" s="233">
        <v>428</v>
      </c>
      <c r="B54" s="238" t="s">
        <v>478</v>
      </c>
      <c r="C54" s="233" t="s">
        <v>140</v>
      </c>
      <c r="D54" s="266" t="s">
        <v>238</v>
      </c>
      <c r="E54" s="256">
        <v>6</v>
      </c>
      <c r="F54" s="268" t="s">
        <v>224</v>
      </c>
      <c r="G54" s="133">
        <v>0</v>
      </c>
      <c r="H54" s="134">
        <v>2</v>
      </c>
      <c r="I54" s="135">
        <v>0</v>
      </c>
      <c r="J54" s="136">
        <v>0.82500000000000007</v>
      </c>
      <c r="K54" s="135"/>
      <c r="L54" s="136"/>
      <c r="M54" s="137">
        <v>0</v>
      </c>
      <c r="N54" s="138">
        <v>29.700000000000003</v>
      </c>
      <c r="O54" s="258">
        <v>1.1000000000000001</v>
      </c>
      <c r="P54" s="253">
        <v>1.5</v>
      </c>
      <c r="Q54" s="139">
        <v>0</v>
      </c>
      <c r="R54" s="140">
        <v>3.6630000000000005E-3</v>
      </c>
      <c r="S54" s="160"/>
      <c r="T54" s="161" t="s">
        <v>3</v>
      </c>
      <c r="U54" s="161"/>
      <c r="V54" s="161"/>
      <c r="W54" s="161" t="s">
        <v>3</v>
      </c>
      <c r="X54" s="161"/>
      <c r="Y54" s="161"/>
      <c r="Z54" s="161" t="s">
        <v>3</v>
      </c>
      <c r="AA54" s="161"/>
      <c r="AB54" s="161"/>
      <c r="AC54" s="162" t="s">
        <v>5</v>
      </c>
      <c r="AD54" s="163"/>
      <c r="AE54" s="144"/>
      <c r="AF54" s="148">
        <f t="shared" si="25"/>
        <v>0.82500000000000007</v>
      </c>
      <c r="AG54" s="149">
        <f t="shared" si="43"/>
        <v>142.53623999999999</v>
      </c>
      <c r="AH54" s="149">
        <v>29.932610399999998</v>
      </c>
      <c r="AI54" s="150">
        <f t="shared" si="27"/>
        <v>246.30262271999996</v>
      </c>
      <c r="AJ54" s="149">
        <f t="shared" si="28"/>
        <v>443.63093366591994</v>
      </c>
      <c r="AK54" s="151">
        <f t="shared" si="29"/>
        <v>598.90176044899192</v>
      </c>
      <c r="AL54" s="183">
        <f t="shared" si="30"/>
        <v>0</v>
      </c>
      <c r="AM54" s="168">
        <f t="shared" si="31"/>
        <v>0</v>
      </c>
      <c r="AN54" s="152">
        <v>0</v>
      </c>
      <c r="AO54" s="153">
        <f t="shared" si="32"/>
        <v>0</v>
      </c>
      <c r="AP54" s="152">
        <f t="shared" si="33"/>
        <v>0</v>
      </c>
      <c r="AQ54" s="154">
        <f t="shared" si="34"/>
        <v>0</v>
      </c>
      <c r="AR54" s="155">
        <f t="shared" si="35"/>
        <v>29.700000000000003</v>
      </c>
      <c r="AS54" s="156">
        <f t="shared" si="36"/>
        <v>5131.3046400000003</v>
      </c>
      <c r="AT54" s="156">
        <v>2873.5305984000001</v>
      </c>
      <c r="AU54" s="156">
        <f t="shared" si="40"/>
        <v>10662.851041920001</v>
      </c>
      <c r="AV54" s="156">
        <f t="shared" si="41"/>
        <v>18325.212746037123</v>
      </c>
      <c r="AW54" s="157">
        <f t="shared" si="42"/>
        <v>24739.037207150115</v>
      </c>
      <c r="AX54" s="158"/>
      <c r="AY54" s="334">
        <v>3</v>
      </c>
      <c r="AZ54" s="328"/>
      <c r="BA54" s="325">
        <v>1</v>
      </c>
      <c r="BB54" s="325">
        <f t="shared" si="3"/>
        <v>89.79783119999999</v>
      </c>
      <c r="BC54" s="325">
        <f t="shared" si="4"/>
        <v>0</v>
      </c>
      <c r="BD54" s="333">
        <f t="shared" si="5"/>
        <v>2873.5305984000001</v>
      </c>
    </row>
    <row r="55" spans="1:56" s="159" customFormat="1" ht="18.75" customHeight="1" x14ac:dyDescent="0.2">
      <c r="A55" s="233">
        <v>429</v>
      </c>
      <c r="B55" s="238" t="s">
        <v>492</v>
      </c>
      <c r="C55" s="233" t="s">
        <v>154</v>
      </c>
      <c r="D55" s="266" t="s">
        <v>238</v>
      </c>
      <c r="E55" s="256">
        <v>6</v>
      </c>
      <c r="F55" s="268" t="s">
        <v>27</v>
      </c>
      <c r="G55" s="133">
        <v>0</v>
      </c>
      <c r="H55" s="134">
        <v>2</v>
      </c>
      <c r="I55" s="135">
        <v>0</v>
      </c>
      <c r="J55" s="136">
        <v>0.82500000000000007</v>
      </c>
      <c r="K55" s="135">
        <v>0</v>
      </c>
      <c r="L55" s="136">
        <v>4.95</v>
      </c>
      <c r="M55" s="137"/>
      <c r="N55" s="138"/>
      <c r="O55" s="258">
        <v>1.1000000000000001</v>
      </c>
      <c r="P55" s="253">
        <v>1.5</v>
      </c>
      <c r="Q55" s="139">
        <v>0</v>
      </c>
      <c r="R55" s="140">
        <v>3.6630000000000005E-3</v>
      </c>
      <c r="S55" s="160"/>
      <c r="T55" s="161"/>
      <c r="U55" s="161" t="s">
        <v>3</v>
      </c>
      <c r="V55" s="161"/>
      <c r="W55" s="161"/>
      <c r="X55" s="162" t="s">
        <v>2</v>
      </c>
      <c r="Y55" s="161"/>
      <c r="Z55" s="161"/>
      <c r="AA55" s="161" t="s">
        <v>3</v>
      </c>
      <c r="AB55" s="161"/>
      <c r="AC55" s="161"/>
      <c r="AD55" s="163" t="s">
        <v>3</v>
      </c>
      <c r="AE55" s="144"/>
      <c r="AF55" s="148">
        <f t="shared" si="25"/>
        <v>0.82500000000000007</v>
      </c>
      <c r="AG55" s="149">
        <f t="shared" si="43"/>
        <v>142.53623999999999</v>
      </c>
      <c r="AH55" s="149">
        <v>29.932610399999998</v>
      </c>
      <c r="AI55" s="150">
        <f>AH55+AG55+(AG55*0.174)+(AG55*0.344)</f>
        <v>246.30262271999996</v>
      </c>
      <c r="AJ55" s="149">
        <f>AI55+(0.847*AG55)+(0.311*AI55)</f>
        <v>443.63093366591994</v>
      </c>
      <c r="AK55" s="151">
        <f>AJ55+(0.35*AJ55)</f>
        <v>598.90176044899192</v>
      </c>
      <c r="AL55" s="183">
        <f t="shared" si="30"/>
        <v>4.95</v>
      </c>
      <c r="AM55" s="168">
        <f t="shared" si="31"/>
        <v>855.21744000000001</v>
      </c>
      <c r="AN55" s="152">
        <v>359.19132479999996</v>
      </c>
      <c r="AO55" s="153">
        <f>AN55+AM55+(AM55*0.174)+(AM55*0.344)</f>
        <v>1657.4113987199999</v>
      </c>
      <c r="AP55" s="152">
        <f>AO55+(0.847*AM55)+(0.311*AO55)</f>
        <v>2897.2355154019197</v>
      </c>
      <c r="AQ55" s="154">
        <f>AP55+(0.35*AP55)</f>
        <v>3911.2679457925915</v>
      </c>
      <c r="AR55" s="155">
        <f t="shared" si="35"/>
        <v>0</v>
      </c>
      <c r="AS55" s="156">
        <f t="shared" si="36"/>
        <v>0</v>
      </c>
      <c r="AT55" s="156">
        <v>0</v>
      </c>
      <c r="AU55" s="156">
        <f t="shared" si="40"/>
        <v>0</v>
      </c>
      <c r="AV55" s="156">
        <f t="shared" si="41"/>
        <v>0</v>
      </c>
      <c r="AW55" s="157">
        <f t="shared" si="42"/>
        <v>0</v>
      </c>
      <c r="AX55" s="158"/>
      <c r="AY55" s="334">
        <v>3</v>
      </c>
      <c r="AZ55" s="328">
        <v>1</v>
      </c>
      <c r="BA55" s="325"/>
      <c r="BB55" s="325">
        <f t="shared" si="3"/>
        <v>89.79783119999999</v>
      </c>
      <c r="BC55" s="325">
        <f t="shared" si="4"/>
        <v>359.19132479999996</v>
      </c>
      <c r="BD55" s="333">
        <f t="shared" si="5"/>
        <v>0</v>
      </c>
    </row>
    <row r="56" spans="1:56" s="159" customFormat="1" ht="18.75" customHeight="1" x14ac:dyDescent="0.2">
      <c r="A56" s="233">
        <v>430</v>
      </c>
      <c r="B56" s="238" t="s">
        <v>519</v>
      </c>
      <c r="C56" s="233" t="s">
        <v>225</v>
      </c>
      <c r="D56" s="266" t="s">
        <v>238</v>
      </c>
      <c r="E56" s="256">
        <v>6</v>
      </c>
      <c r="F56" s="268" t="s">
        <v>224</v>
      </c>
      <c r="G56" s="133">
        <v>0</v>
      </c>
      <c r="H56" s="134">
        <v>2</v>
      </c>
      <c r="I56" s="135">
        <v>0</v>
      </c>
      <c r="J56" s="136">
        <v>0.82500000000000007</v>
      </c>
      <c r="K56" s="135"/>
      <c r="L56" s="136"/>
      <c r="M56" s="137">
        <v>0</v>
      </c>
      <c r="N56" s="138">
        <v>29.700000000000003</v>
      </c>
      <c r="O56" s="258">
        <v>1.1000000000000001</v>
      </c>
      <c r="P56" s="253">
        <v>1.5</v>
      </c>
      <c r="Q56" s="139">
        <v>0</v>
      </c>
      <c r="R56" s="140">
        <v>3.6630000000000005E-3</v>
      </c>
      <c r="S56" s="160"/>
      <c r="T56" s="161" t="s">
        <v>3</v>
      </c>
      <c r="U56" s="161"/>
      <c r="V56" s="161"/>
      <c r="W56" s="161" t="s">
        <v>3</v>
      </c>
      <c r="X56" s="161"/>
      <c r="Y56" s="161"/>
      <c r="Z56" s="161" t="s">
        <v>3</v>
      </c>
      <c r="AA56" s="161"/>
      <c r="AB56" s="161"/>
      <c r="AC56" s="162" t="s">
        <v>5</v>
      </c>
      <c r="AD56" s="163"/>
      <c r="AE56" s="144"/>
      <c r="AF56" s="148">
        <f t="shared" si="25"/>
        <v>0.82500000000000007</v>
      </c>
      <c r="AG56" s="149">
        <f t="shared" si="43"/>
        <v>142.53623999999999</v>
      </c>
      <c r="AH56" s="149">
        <v>29.932610399999998</v>
      </c>
      <c r="AI56" s="150">
        <f t="shared" si="27"/>
        <v>246.30262271999996</v>
      </c>
      <c r="AJ56" s="149">
        <f t="shared" si="28"/>
        <v>443.63093366591994</v>
      </c>
      <c r="AK56" s="151">
        <f t="shared" si="29"/>
        <v>598.90176044899192</v>
      </c>
      <c r="AL56" s="183">
        <f t="shared" si="30"/>
        <v>0</v>
      </c>
      <c r="AM56" s="168">
        <f t="shared" si="31"/>
        <v>0</v>
      </c>
      <c r="AN56" s="152">
        <v>0</v>
      </c>
      <c r="AO56" s="153">
        <f t="shared" si="32"/>
        <v>0</v>
      </c>
      <c r="AP56" s="152">
        <f t="shared" si="33"/>
        <v>0</v>
      </c>
      <c r="AQ56" s="154">
        <f t="shared" si="34"/>
        <v>0</v>
      </c>
      <c r="AR56" s="155">
        <f t="shared" si="35"/>
        <v>29.700000000000003</v>
      </c>
      <c r="AS56" s="156">
        <f t="shared" si="36"/>
        <v>5131.3046400000003</v>
      </c>
      <c r="AT56" s="156">
        <v>2873.5305984000001</v>
      </c>
      <c r="AU56" s="156">
        <f t="shared" si="40"/>
        <v>10662.851041920001</v>
      </c>
      <c r="AV56" s="156">
        <f t="shared" si="41"/>
        <v>18325.212746037123</v>
      </c>
      <c r="AW56" s="157">
        <f t="shared" si="42"/>
        <v>24739.037207150115</v>
      </c>
      <c r="AX56" s="158"/>
      <c r="AY56" s="334">
        <v>3</v>
      </c>
      <c r="AZ56" s="328"/>
      <c r="BA56" s="325">
        <v>1</v>
      </c>
      <c r="BB56" s="325">
        <f t="shared" si="3"/>
        <v>89.79783119999999</v>
      </c>
      <c r="BC56" s="325">
        <f t="shared" si="4"/>
        <v>0</v>
      </c>
      <c r="BD56" s="333">
        <f t="shared" si="5"/>
        <v>2873.5305984000001</v>
      </c>
    </row>
    <row r="57" spans="1:56" s="159" customFormat="1" ht="18.75" customHeight="1" x14ac:dyDescent="0.2">
      <c r="A57" s="233">
        <v>431</v>
      </c>
      <c r="B57" s="238" t="s">
        <v>526</v>
      </c>
      <c r="C57" s="233" t="s">
        <v>223</v>
      </c>
      <c r="D57" s="266" t="s">
        <v>238</v>
      </c>
      <c r="E57" s="256">
        <v>6</v>
      </c>
      <c r="F57" s="268" t="s">
        <v>193</v>
      </c>
      <c r="G57" s="133">
        <v>0</v>
      </c>
      <c r="H57" s="134">
        <v>2</v>
      </c>
      <c r="I57" s="135">
        <v>0</v>
      </c>
      <c r="J57" s="136">
        <v>0.82500000000000007</v>
      </c>
      <c r="K57" s="135">
        <v>0</v>
      </c>
      <c r="L57" s="136">
        <v>4.95</v>
      </c>
      <c r="M57" s="137"/>
      <c r="N57" s="138"/>
      <c r="O57" s="258">
        <v>1.1000000000000001</v>
      </c>
      <c r="P57" s="253">
        <v>1.5</v>
      </c>
      <c r="Q57" s="139">
        <v>0</v>
      </c>
      <c r="R57" s="140">
        <v>3.6630000000000005E-3</v>
      </c>
      <c r="S57" s="277" t="s">
        <v>2</v>
      </c>
      <c r="T57" s="161"/>
      <c r="U57" s="161"/>
      <c r="V57" s="161" t="s">
        <v>3</v>
      </c>
      <c r="W57" s="161"/>
      <c r="X57" s="161"/>
      <c r="Y57" s="161" t="s">
        <v>3</v>
      </c>
      <c r="Z57" s="161"/>
      <c r="AA57" s="161"/>
      <c r="AB57" s="161" t="s">
        <v>3</v>
      </c>
      <c r="AC57" s="161"/>
      <c r="AD57" s="163"/>
      <c r="AE57" s="144"/>
      <c r="AF57" s="148">
        <f t="shared" si="25"/>
        <v>0.82500000000000007</v>
      </c>
      <c r="AG57" s="149">
        <f t="shared" si="43"/>
        <v>142.53623999999999</v>
      </c>
      <c r="AH57" s="149">
        <v>29.932610399999998</v>
      </c>
      <c r="AI57" s="150">
        <f t="shared" si="27"/>
        <v>246.30262271999996</v>
      </c>
      <c r="AJ57" s="149">
        <f t="shared" si="28"/>
        <v>443.63093366591994</v>
      </c>
      <c r="AK57" s="151">
        <f t="shared" si="29"/>
        <v>598.90176044899192</v>
      </c>
      <c r="AL57" s="183">
        <f t="shared" si="30"/>
        <v>4.95</v>
      </c>
      <c r="AM57" s="168">
        <f t="shared" si="31"/>
        <v>855.21744000000001</v>
      </c>
      <c r="AN57" s="152">
        <v>359.19132479999996</v>
      </c>
      <c r="AO57" s="153">
        <f t="shared" si="32"/>
        <v>1657.4113987199999</v>
      </c>
      <c r="AP57" s="152">
        <f t="shared" si="33"/>
        <v>2897.2355154019197</v>
      </c>
      <c r="AQ57" s="154">
        <f t="shared" si="34"/>
        <v>3911.2679457925915</v>
      </c>
      <c r="AR57" s="155">
        <f t="shared" si="35"/>
        <v>0</v>
      </c>
      <c r="AS57" s="156">
        <f t="shared" si="36"/>
        <v>0</v>
      </c>
      <c r="AT57" s="156">
        <v>0</v>
      </c>
      <c r="AU57" s="156">
        <f t="shared" si="40"/>
        <v>0</v>
      </c>
      <c r="AV57" s="156">
        <f t="shared" si="41"/>
        <v>0</v>
      </c>
      <c r="AW57" s="157">
        <f t="shared" si="42"/>
        <v>0</v>
      </c>
      <c r="AX57" s="158"/>
      <c r="AY57" s="334">
        <v>3</v>
      </c>
      <c r="AZ57" s="328">
        <v>1</v>
      </c>
      <c r="BA57" s="325"/>
      <c r="BB57" s="325">
        <f t="shared" si="3"/>
        <v>89.79783119999999</v>
      </c>
      <c r="BC57" s="325">
        <f t="shared" si="4"/>
        <v>359.19132479999996</v>
      </c>
      <c r="BD57" s="333">
        <f t="shared" si="5"/>
        <v>0</v>
      </c>
    </row>
    <row r="58" spans="1:56" s="2" customFormat="1" ht="18.75" customHeight="1" x14ac:dyDescent="0.2">
      <c r="A58" s="231">
        <v>432</v>
      </c>
      <c r="B58" s="237" t="s">
        <v>479</v>
      </c>
      <c r="C58" s="231" t="s">
        <v>223</v>
      </c>
      <c r="D58" s="261" t="s">
        <v>238</v>
      </c>
      <c r="E58" s="255">
        <v>6</v>
      </c>
      <c r="F58" s="267" t="s">
        <v>193</v>
      </c>
      <c r="G58" s="76">
        <v>0</v>
      </c>
      <c r="H58" s="77">
        <v>2</v>
      </c>
      <c r="I58" s="78">
        <v>0</v>
      </c>
      <c r="J58" s="79">
        <v>0.82500000000000007</v>
      </c>
      <c r="K58" s="78">
        <v>0</v>
      </c>
      <c r="L58" s="79">
        <v>4.95</v>
      </c>
      <c r="M58" s="80"/>
      <c r="N58" s="81"/>
      <c r="O58" s="257">
        <v>1.1000000000000001</v>
      </c>
      <c r="P58" s="252">
        <v>1.5</v>
      </c>
      <c r="Q58" s="102">
        <v>0</v>
      </c>
      <c r="R58" s="103">
        <v>3.6630000000000005E-3</v>
      </c>
      <c r="S58" s="93" t="s">
        <v>2</v>
      </c>
      <c r="T58" s="32"/>
      <c r="U58" s="32"/>
      <c r="V58" s="32" t="s">
        <v>3</v>
      </c>
      <c r="W58" s="32"/>
      <c r="X58" s="32"/>
      <c r="Y58" s="32" t="s">
        <v>3</v>
      </c>
      <c r="Z58" s="32"/>
      <c r="AA58" s="32"/>
      <c r="AB58" s="32" t="s">
        <v>3</v>
      </c>
      <c r="AC58" s="32"/>
      <c r="AD58" s="31"/>
      <c r="AE58" s="125"/>
      <c r="AF58" s="17">
        <f t="shared" si="25"/>
        <v>0.82500000000000007</v>
      </c>
      <c r="AG58" s="15">
        <f t="shared" si="43"/>
        <v>142.53623999999999</v>
      </c>
      <c r="AH58" s="15">
        <v>29.932610399999998</v>
      </c>
      <c r="AI58" s="16">
        <f t="shared" si="27"/>
        <v>246.30262271999996</v>
      </c>
      <c r="AJ58" s="15">
        <f t="shared" si="28"/>
        <v>443.63093366591994</v>
      </c>
      <c r="AK58" s="14">
        <f t="shared" si="29"/>
        <v>598.90176044899192</v>
      </c>
      <c r="AL58" s="27">
        <f t="shared" si="30"/>
        <v>4.95</v>
      </c>
      <c r="AM58" s="106">
        <f t="shared" si="31"/>
        <v>855.21744000000001</v>
      </c>
      <c r="AN58" s="12">
        <v>359.19132479999996</v>
      </c>
      <c r="AO58" s="35">
        <f t="shared" si="32"/>
        <v>1657.4113987199999</v>
      </c>
      <c r="AP58" s="12">
        <f t="shared" si="33"/>
        <v>2897.2355154019197</v>
      </c>
      <c r="AQ58" s="11">
        <f t="shared" si="34"/>
        <v>3911.2679457925915</v>
      </c>
      <c r="AR58" s="104">
        <f t="shared" si="35"/>
        <v>0</v>
      </c>
      <c r="AS58" s="30">
        <f t="shared" si="36"/>
        <v>0</v>
      </c>
      <c r="AT58" s="30">
        <v>0</v>
      </c>
      <c r="AU58" s="30">
        <f t="shared" si="40"/>
        <v>0</v>
      </c>
      <c r="AV58" s="30">
        <f t="shared" si="41"/>
        <v>0</v>
      </c>
      <c r="AW58" s="29">
        <f t="shared" si="42"/>
        <v>0</v>
      </c>
      <c r="AX58" s="158"/>
      <c r="AY58" s="334">
        <v>3</v>
      </c>
      <c r="AZ58" s="328">
        <v>1</v>
      </c>
      <c r="BA58" s="327"/>
      <c r="BB58" s="325">
        <f t="shared" si="3"/>
        <v>89.79783119999999</v>
      </c>
      <c r="BC58" s="325">
        <f t="shared" si="4"/>
        <v>359.19132479999996</v>
      </c>
      <c r="BD58" s="333">
        <f t="shared" si="5"/>
        <v>0</v>
      </c>
    </row>
    <row r="59" spans="1:56" s="159" customFormat="1" ht="18.75" customHeight="1" x14ac:dyDescent="0.2">
      <c r="A59" s="233">
        <v>433</v>
      </c>
      <c r="B59" s="238" t="s">
        <v>493</v>
      </c>
      <c r="C59" s="233" t="s">
        <v>222</v>
      </c>
      <c r="D59" s="266" t="s">
        <v>238</v>
      </c>
      <c r="E59" s="256">
        <v>6</v>
      </c>
      <c r="F59" s="268" t="s">
        <v>193</v>
      </c>
      <c r="G59" s="133">
        <v>0</v>
      </c>
      <c r="H59" s="134">
        <v>2</v>
      </c>
      <c r="I59" s="135">
        <v>0</v>
      </c>
      <c r="J59" s="136">
        <v>0.82500000000000007</v>
      </c>
      <c r="K59" s="135">
        <v>0</v>
      </c>
      <c r="L59" s="136">
        <v>4.95</v>
      </c>
      <c r="M59" s="137"/>
      <c r="N59" s="138"/>
      <c r="O59" s="258">
        <v>1.1000000000000001</v>
      </c>
      <c r="P59" s="253">
        <v>1.5</v>
      </c>
      <c r="Q59" s="139">
        <v>0</v>
      </c>
      <c r="R59" s="140">
        <v>3.6630000000000005E-3</v>
      </c>
      <c r="S59" s="277" t="s">
        <v>2</v>
      </c>
      <c r="T59" s="161"/>
      <c r="U59" s="161"/>
      <c r="V59" s="161" t="s">
        <v>3</v>
      </c>
      <c r="W59" s="161"/>
      <c r="X59" s="161"/>
      <c r="Y59" s="161" t="s">
        <v>3</v>
      </c>
      <c r="Z59" s="161"/>
      <c r="AA59" s="161"/>
      <c r="AB59" s="161" t="s">
        <v>3</v>
      </c>
      <c r="AC59" s="161"/>
      <c r="AD59" s="163"/>
      <c r="AE59" s="144"/>
      <c r="AF59" s="148">
        <f t="shared" si="25"/>
        <v>0.82500000000000007</v>
      </c>
      <c r="AG59" s="149">
        <f t="shared" si="43"/>
        <v>142.53623999999999</v>
      </c>
      <c r="AH59" s="149">
        <v>29.932610399999998</v>
      </c>
      <c r="AI59" s="150">
        <f t="shared" si="27"/>
        <v>246.30262271999996</v>
      </c>
      <c r="AJ59" s="149">
        <f t="shared" si="28"/>
        <v>443.63093366591994</v>
      </c>
      <c r="AK59" s="151">
        <f t="shared" si="29"/>
        <v>598.90176044899192</v>
      </c>
      <c r="AL59" s="183">
        <f t="shared" si="30"/>
        <v>4.95</v>
      </c>
      <c r="AM59" s="168">
        <f t="shared" si="31"/>
        <v>855.21744000000001</v>
      </c>
      <c r="AN59" s="152">
        <v>359.19132479999996</v>
      </c>
      <c r="AO59" s="153">
        <f t="shared" si="32"/>
        <v>1657.4113987199999</v>
      </c>
      <c r="AP59" s="152">
        <f t="shared" si="33"/>
        <v>2897.2355154019197</v>
      </c>
      <c r="AQ59" s="154">
        <f t="shared" si="34"/>
        <v>3911.2679457925915</v>
      </c>
      <c r="AR59" s="155">
        <f t="shared" si="35"/>
        <v>0</v>
      </c>
      <c r="AS59" s="156">
        <f t="shared" si="36"/>
        <v>0</v>
      </c>
      <c r="AT59" s="156">
        <v>0</v>
      </c>
      <c r="AU59" s="156">
        <f t="shared" si="40"/>
        <v>0</v>
      </c>
      <c r="AV59" s="156">
        <f t="shared" si="41"/>
        <v>0</v>
      </c>
      <c r="AW59" s="157">
        <f t="shared" si="42"/>
        <v>0</v>
      </c>
      <c r="AX59" s="158"/>
      <c r="AY59" s="334">
        <v>3</v>
      </c>
      <c r="AZ59" s="328">
        <v>1</v>
      </c>
      <c r="BA59" s="325"/>
      <c r="BB59" s="325">
        <f t="shared" si="3"/>
        <v>89.79783119999999</v>
      </c>
      <c r="BC59" s="325">
        <f t="shared" si="4"/>
        <v>359.19132479999996</v>
      </c>
      <c r="BD59" s="333">
        <f t="shared" si="5"/>
        <v>0</v>
      </c>
    </row>
    <row r="60" spans="1:56" s="159" customFormat="1" ht="18.75" customHeight="1" x14ac:dyDescent="0.2">
      <c r="A60" s="233">
        <v>434</v>
      </c>
      <c r="B60" s="238" t="s">
        <v>509</v>
      </c>
      <c r="C60" s="287" t="s">
        <v>211</v>
      </c>
      <c r="D60" s="266" t="s">
        <v>238</v>
      </c>
      <c r="E60" s="256">
        <v>6</v>
      </c>
      <c r="F60" s="268" t="s">
        <v>87</v>
      </c>
      <c r="G60" s="133">
        <v>0</v>
      </c>
      <c r="H60" s="134">
        <v>2</v>
      </c>
      <c r="I60" s="135">
        <v>0</v>
      </c>
      <c r="J60" s="136">
        <v>0.82500000000000007</v>
      </c>
      <c r="K60" s="135">
        <v>0</v>
      </c>
      <c r="L60" s="136">
        <v>4.95</v>
      </c>
      <c r="M60" s="137"/>
      <c r="N60" s="138"/>
      <c r="O60" s="258">
        <v>1.1000000000000001</v>
      </c>
      <c r="P60" s="253">
        <v>1.5</v>
      </c>
      <c r="Q60" s="139">
        <v>0</v>
      </c>
      <c r="R60" s="140">
        <v>3.6630000000000005E-3</v>
      </c>
      <c r="S60" s="160"/>
      <c r="T60" s="161"/>
      <c r="U60" s="161" t="s">
        <v>3</v>
      </c>
      <c r="V60" s="161"/>
      <c r="W60" s="161"/>
      <c r="X60" s="162" t="s">
        <v>2</v>
      </c>
      <c r="Y60" s="161"/>
      <c r="Z60" s="161"/>
      <c r="AA60" s="161" t="s">
        <v>3</v>
      </c>
      <c r="AB60" s="161"/>
      <c r="AC60" s="161"/>
      <c r="AD60" s="163" t="s">
        <v>3</v>
      </c>
      <c r="AE60" s="144"/>
      <c r="AF60" s="148">
        <f t="shared" si="25"/>
        <v>0.82500000000000007</v>
      </c>
      <c r="AG60" s="149">
        <f t="shared" si="43"/>
        <v>142.53623999999999</v>
      </c>
      <c r="AH60" s="149">
        <v>29.932610399999998</v>
      </c>
      <c r="AI60" s="150">
        <f>AH60+AG60+(AG60*0.174)+(AG60*0.344)</f>
        <v>246.30262271999996</v>
      </c>
      <c r="AJ60" s="149">
        <f>AI60+(0.847*AG60)+(0.311*AI60)</f>
        <v>443.63093366591994</v>
      </c>
      <c r="AK60" s="151">
        <f>AJ60+(0.35*AJ60)</f>
        <v>598.90176044899192</v>
      </c>
      <c r="AL60" s="183">
        <f t="shared" si="30"/>
        <v>4.95</v>
      </c>
      <c r="AM60" s="168">
        <f t="shared" si="31"/>
        <v>855.21744000000001</v>
      </c>
      <c r="AN60" s="152">
        <v>359.19132479999996</v>
      </c>
      <c r="AO60" s="153">
        <f>AN60+AM60+(AM60*0.174)+(AM60*0.344)</f>
        <v>1657.4113987199999</v>
      </c>
      <c r="AP60" s="152">
        <f>AO60+(0.847*AM60)+(0.311*AO60)</f>
        <v>2897.2355154019197</v>
      </c>
      <c r="AQ60" s="154">
        <f>AP60+(0.35*AP60)</f>
        <v>3911.2679457925915</v>
      </c>
      <c r="AR60" s="155">
        <f t="shared" si="35"/>
        <v>0</v>
      </c>
      <c r="AS60" s="156">
        <f t="shared" si="36"/>
        <v>0</v>
      </c>
      <c r="AT60" s="156">
        <v>0</v>
      </c>
      <c r="AU60" s="156">
        <f t="shared" si="40"/>
        <v>0</v>
      </c>
      <c r="AV60" s="156">
        <f t="shared" si="41"/>
        <v>0</v>
      </c>
      <c r="AW60" s="157">
        <f t="shared" si="42"/>
        <v>0</v>
      </c>
      <c r="AX60" s="158"/>
      <c r="AY60" s="334">
        <v>3</v>
      </c>
      <c r="AZ60" s="328">
        <v>1</v>
      </c>
      <c r="BA60" s="325"/>
      <c r="BB60" s="325">
        <f t="shared" si="3"/>
        <v>89.79783119999999</v>
      </c>
      <c r="BC60" s="325">
        <f t="shared" si="4"/>
        <v>359.19132479999996</v>
      </c>
      <c r="BD60" s="333">
        <f t="shared" si="5"/>
        <v>0</v>
      </c>
    </row>
    <row r="61" spans="1:56" s="159" customFormat="1" ht="18.75" customHeight="1" x14ac:dyDescent="0.2">
      <c r="A61" s="233">
        <v>435</v>
      </c>
      <c r="B61" s="238" t="s">
        <v>510</v>
      </c>
      <c r="C61" s="233" t="s">
        <v>221</v>
      </c>
      <c r="D61" s="266" t="s">
        <v>238</v>
      </c>
      <c r="E61" s="256">
        <v>6</v>
      </c>
      <c r="F61" s="268" t="s">
        <v>24</v>
      </c>
      <c r="G61" s="133">
        <v>0</v>
      </c>
      <c r="H61" s="134">
        <v>2</v>
      </c>
      <c r="I61" s="135">
        <v>0</v>
      </c>
      <c r="J61" s="136">
        <v>0.82500000000000007</v>
      </c>
      <c r="K61" s="135"/>
      <c r="L61" s="136"/>
      <c r="M61" s="137">
        <v>0</v>
      </c>
      <c r="N61" s="138">
        <v>29.700000000000003</v>
      </c>
      <c r="O61" s="258">
        <v>1.1000000000000001</v>
      </c>
      <c r="P61" s="253">
        <v>1.5</v>
      </c>
      <c r="Q61" s="139">
        <v>0</v>
      </c>
      <c r="R61" s="140">
        <v>3.6630000000000005E-3</v>
      </c>
      <c r="S61" s="277" t="s">
        <v>5</v>
      </c>
      <c r="T61" s="161"/>
      <c r="U61" s="161"/>
      <c r="V61" s="161" t="s">
        <v>3</v>
      </c>
      <c r="W61" s="161"/>
      <c r="X61" s="161"/>
      <c r="Y61" s="161" t="s">
        <v>3</v>
      </c>
      <c r="Z61" s="161"/>
      <c r="AA61" s="161"/>
      <c r="AB61" s="161" t="s">
        <v>3</v>
      </c>
      <c r="AC61" s="161"/>
      <c r="AD61" s="163"/>
      <c r="AE61" s="144"/>
      <c r="AF61" s="148">
        <f t="shared" si="25"/>
        <v>0.82500000000000007</v>
      </c>
      <c r="AG61" s="149">
        <f t="shared" si="43"/>
        <v>142.53623999999999</v>
      </c>
      <c r="AH61" s="149">
        <v>29.932610399999998</v>
      </c>
      <c r="AI61" s="150">
        <f t="shared" si="27"/>
        <v>246.30262271999996</v>
      </c>
      <c r="AJ61" s="149">
        <f t="shared" si="28"/>
        <v>443.63093366591994</v>
      </c>
      <c r="AK61" s="151">
        <f t="shared" si="29"/>
        <v>598.90176044899192</v>
      </c>
      <c r="AL61" s="183">
        <f t="shared" si="30"/>
        <v>0</v>
      </c>
      <c r="AM61" s="168">
        <f t="shared" si="31"/>
        <v>0</v>
      </c>
      <c r="AN61" s="152">
        <v>0</v>
      </c>
      <c r="AO61" s="153">
        <f t="shared" si="32"/>
        <v>0</v>
      </c>
      <c r="AP61" s="152">
        <f t="shared" si="33"/>
        <v>0</v>
      </c>
      <c r="AQ61" s="154">
        <f t="shared" si="34"/>
        <v>0</v>
      </c>
      <c r="AR61" s="155">
        <f t="shared" si="35"/>
        <v>29.700000000000003</v>
      </c>
      <c r="AS61" s="156">
        <f t="shared" si="36"/>
        <v>5131.3046400000003</v>
      </c>
      <c r="AT61" s="156">
        <v>2873.5305984000001</v>
      </c>
      <c r="AU61" s="156">
        <f t="shared" si="40"/>
        <v>10662.851041920001</v>
      </c>
      <c r="AV61" s="156">
        <f t="shared" si="41"/>
        <v>18325.212746037123</v>
      </c>
      <c r="AW61" s="157">
        <f t="shared" si="42"/>
        <v>24739.037207150115</v>
      </c>
      <c r="AX61" s="158"/>
      <c r="AY61" s="334">
        <v>3</v>
      </c>
      <c r="AZ61" s="328"/>
      <c r="BA61" s="325">
        <v>1</v>
      </c>
      <c r="BB61" s="325">
        <f t="shared" si="3"/>
        <v>89.79783119999999</v>
      </c>
      <c r="BC61" s="325">
        <f t="shared" si="4"/>
        <v>0</v>
      </c>
      <c r="BD61" s="333">
        <f t="shared" si="5"/>
        <v>2873.5305984000001</v>
      </c>
    </row>
    <row r="62" spans="1:56" s="159" customFormat="1" ht="18.75" customHeight="1" x14ac:dyDescent="0.2">
      <c r="A62" s="233">
        <v>436</v>
      </c>
      <c r="B62" s="238" t="s">
        <v>527</v>
      </c>
      <c r="C62" s="233" t="s">
        <v>12</v>
      </c>
      <c r="D62" s="266" t="s">
        <v>238</v>
      </c>
      <c r="E62" s="256">
        <v>6</v>
      </c>
      <c r="F62" s="268" t="s">
        <v>182</v>
      </c>
      <c r="G62" s="133">
        <v>0</v>
      </c>
      <c r="H62" s="134">
        <v>5</v>
      </c>
      <c r="I62" s="135">
        <v>0</v>
      </c>
      <c r="J62" s="136">
        <v>2.0625</v>
      </c>
      <c r="K62" s="135">
        <v>0</v>
      </c>
      <c r="L62" s="136">
        <v>12.375</v>
      </c>
      <c r="M62" s="137"/>
      <c r="N62" s="138"/>
      <c r="O62" s="258">
        <v>1.1000000000000001</v>
      </c>
      <c r="P62" s="253">
        <v>1.5</v>
      </c>
      <c r="Q62" s="139">
        <v>0</v>
      </c>
      <c r="R62" s="140">
        <v>9.1575000000000007E-3</v>
      </c>
      <c r="S62" s="160"/>
      <c r="T62" s="162" t="s">
        <v>2</v>
      </c>
      <c r="U62" s="161"/>
      <c r="V62" s="161"/>
      <c r="W62" s="161" t="s">
        <v>3</v>
      </c>
      <c r="X62" s="161"/>
      <c r="Y62" s="161"/>
      <c r="Z62" s="161" t="s">
        <v>3</v>
      </c>
      <c r="AA62" s="161"/>
      <c r="AB62" s="161"/>
      <c r="AC62" s="161" t="s">
        <v>3</v>
      </c>
      <c r="AD62" s="163"/>
      <c r="AE62" s="144"/>
      <c r="AF62" s="148">
        <f t="shared" si="25"/>
        <v>2.0625</v>
      </c>
      <c r="AG62" s="149">
        <f t="shared" si="43"/>
        <v>356.34059999999999</v>
      </c>
      <c r="AH62" s="149">
        <v>74.831525999999997</v>
      </c>
      <c r="AI62" s="150">
        <f>AH62+AG62+(AG62*0.174)+(AG62*0.344)</f>
        <v>615.7565568</v>
      </c>
      <c r="AJ62" s="149">
        <f>AI62+(0.847*AG62)+(0.311*AI62)</f>
        <v>1109.0773341648</v>
      </c>
      <c r="AK62" s="151">
        <f>AJ62+(0.35*AJ62)</f>
        <v>1497.25440112248</v>
      </c>
      <c r="AL62" s="183">
        <f t="shared" si="30"/>
        <v>12.375</v>
      </c>
      <c r="AM62" s="168">
        <f t="shared" si="31"/>
        <v>2138.0436</v>
      </c>
      <c r="AN62" s="152">
        <v>897.97831199999985</v>
      </c>
      <c r="AO62" s="153">
        <f>AN62+AM62+(AM62*0.174)+(AM62*0.344)</f>
        <v>4143.5284967999996</v>
      </c>
      <c r="AP62" s="152">
        <f>AO62+(0.847*AM62)+(0.311*AO62)</f>
        <v>7243.0887885047996</v>
      </c>
      <c r="AQ62" s="154">
        <f>AP62+(0.35*AP62)</f>
        <v>9778.1698644814787</v>
      </c>
      <c r="AR62" s="155">
        <f t="shared" si="35"/>
        <v>0</v>
      </c>
      <c r="AS62" s="156">
        <f t="shared" si="36"/>
        <v>0</v>
      </c>
      <c r="AT62" s="156">
        <v>0</v>
      </c>
      <c r="AU62" s="156">
        <f t="shared" si="40"/>
        <v>0</v>
      </c>
      <c r="AV62" s="156">
        <f t="shared" si="41"/>
        <v>0</v>
      </c>
      <c r="AW62" s="157">
        <f t="shared" si="42"/>
        <v>0</v>
      </c>
      <c r="AX62" s="158"/>
      <c r="AY62" s="334">
        <v>3</v>
      </c>
      <c r="AZ62" s="328">
        <v>1</v>
      </c>
      <c r="BA62" s="325"/>
      <c r="BB62" s="325">
        <f t="shared" si="3"/>
        <v>224.49457799999999</v>
      </c>
      <c r="BC62" s="325">
        <f t="shared" si="4"/>
        <v>897.97831199999985</v>
      </c>
      <c r="BD62" s="333">
        <f t="shared" si="5"/>
        <v>0</v>
      </c>
    </row>
    <row r="63" spans="1:56" s="159" customFormat="1" ht="18.75" customHeight="1" x14ac:dyDescent="0.2">
      <c r="A63" s="233">
        <v>437</v>
      </c>
      <c r="B63" s="238" t="s">
        <v>494</v>
      </c>
      <c r="C63" s="232" t="s">
        <v>553</v>
      </c>
      <c r="D63" s="266" t="s">
        <v>238</v>
      </c>
      <c r="E63" s="256">
        <v>6</v>
      </c>
      <c r="F63" s="268" t="s">
        <v>24</v>
      </c>
      <c r="G63" s="133">
        <v>0</v>
      </c>
      <c r="H63" s="134">
        <v>2</v>
      </c>
      <c r="I63" s="135">
        <v>0</v>
      </c>
      <c r="J63" s="136">
        <v>0.82500000000000007</v>
      </c>
      <c r="K63" s="135"/>
      <c r="L63" s="136"/>
      <c r="M63" s="137">
        <v>0</v>
      </c>
      <c r="N63" s="138">
        <v>29.700000000000003</v>
      </c>
      <c r="O63" s="258">
        <v>1.1000000000000001</v>
      </c>
      <c r="P63" s="253">
        <v>1.5</v>
      </c>
      <c r="Q63" s="139">
        <v>0</v>
      </c>
      <c r="R63" s="140">
        <v>3.6630000000000005E-3</v>
      </c>
      <c r="S63" s="277" t="s">
        <v>5</v>
      </c>
      <c r="T63" s="161"/>
      <c r="U63" s="161"/>
      <c r="V63" s="161" t="s">
        <v>3</v>
      </c>
      <c r="W63" s="161"/>
      <c r="X63" s="161"/>
      <c r="Y63" s="161" t="s">
        <v>3</v>
      </c>
      <c r="Z63" s="161"/>
      <c r="AA63" s="161"/>
      <c r="AB63" s="161" t="s">
        <v>3</v>
      </c>
      <c r="AC63" s="161"/>
      <c r="AD63" s="163"/>
      <c r="AE63" s="144"/>
      <c r="AF63" s="148">
        <f t="shared" si="25"/>
        <v>0.82500000000000007</v>
      </c>
      <c r="AG63" s="149">
        <f t="shared" si="43"/>
        <v>142.53623999999999</v>
      </c>
      <c r="AH63" s="149">
        <v>29.932610399999998</v>
      </c>
      <c r="AI63" s="150">
        <f t="shared" si="27"/>
        <v>246.30262271999996</v>
      </c>
      <c r="AJ63" s="149">
        <f t="shared" si="28"/>
        <v>443.63093366591994</v>
      </c>
      <c r="AK63" s="151">
        <f t="shared" si="29"/>
        <v>598.90176044899192</v>
      </c>
      <c r="AL63" s="183">
        <f t="shared" si="30"/>
        <v>0</v>
      </c>
      <c r="AM63" s="168">
        <f t="shared" si="31"/>
        <v>0</v>
      </c>
      <c r="AN63" s="152">
        <v>0</v>
      </c>
      <c r="AO63" s="153">
        <f t="shared" si="32"/>
        <v>0</v>
      </c>
      <c r="AP63" s="152">
        <f t="shared" si="33"/>
        <v>0</v>
      </c>
      <c r="AQ63" s="154">
        <f t="shared" si="34"/>
        <v>0</v>
      </c>
      <c r="AR63" s="155">
        <f t="shared" si="35"/>
        <v>29.700000000000003</v>
      </c>
      <c r="AS63" s="156">
        <f t="shared" si="36"/>
        <v>5131.3046400000003</v>
      </c>
      <c r="AT63" s="156">
        <v>2873.5305984000001</v>
      </c>
      <c r="AU63" s="156">
        <f t="shared" si="40"/>
        <v>10662.851041920001</v>
      </c>
      <c r="AV63" s="156">
        <f t="shared" si="41"/>
        <v>18325.212746037123</v>
      </c>
      <c r="AW63" s="157">
        <f t="shared" si="42"/>
        <v>24739.037207150115</v>
      </c>
      <c r="AX63" s="158"/>
      <c r="AY63" s="334">
        <v>3</v>
      </c>
      <c r="AZ63" s="328"/>
      <c r="BA63" s="325">
        <v>1</v>
      </c>
      <c r="BB63" s="325">
        <f t="shared" si="3"/>
        <v>89.79783119999999</v>
      </c>
      <c r="BC63" s="325">
        <f t="shared" si="4"/>
        <v>0</v>
      </c>
      <c r="BD63" s="333">
        <f t="shared" si="5"/>
        <v>2873.5305984000001</v>
      </c>
    </row>
    <row r="64" spans="1:56" s="159" customFormat="1" ht="18.75" customHeight="1" x14ac:dyDescent="0.2">
      <c r="A64" s="233">
        <v>438</v>
      </c>
      <c r="B64" s="238" t="s">
        <v>511</v>
      </c>
      <c r="C64" s="233" t="s">
        <v>215</v>
      </c>
      <c r="D64" s="266" t="s">
        <v>238</v>
      </c>
      <c r="E64" s="256">
        <v>6</v>
      </c>
      <c r="F64" s="268" t="s">
        <v>214</v>
      </c>
      <c r="G64" s="133">
        <v>0</v>
      </c>
      <c r="H64" s="134">
        <v>2</v>
      </c>
      <c r="I64" s="135">
        <v>0</v>
      </c>
      <c r="J64" s="136">
        <v>0.82500000000000007</v>
      </c>
      <c r="K64" s="135">
        <v>0</v>
      </c>
      <c r="L64" s="136">
        <v>4.95</v>
      </c>
      <c r="M64" s="137"/>
      <c r="N64" s="138"/>
      <c r="O64" s="258">
        <v>1.1000000000000001</v>
      </c>
      <c r="P64" s="253">
        <v>1.5</v>
      </c>
      <c r="Q64" s="139">
        <v>0</v>
      </c>
      <c r="R64" s="140">
        <v>3.6630000000000005E-3</v>
      </c>
      <c r="S64" s="160" t="s">
        <v>3</v>
      </c>
      <c r="T64" s="161"/>
      <c r="U64" s="161"/>
      <c r="V64" s="162" t="s">
        <v>2</v>
      </c>
      <c r="W64" s="161"/>
      <c r="X64" s="161"/>
      <c r="Y64" s="161" t="s">
        <v>3</v>
      </c>
      <c r="Z64" s="161"/>
      <c r="AA64" s="161"/>
      <c r="AB64" s="161" t="s">
        <v>3</v>
      </c>
      <c r="AC64" s="161"/>
      <c r="AD64" s="163"/>
      <c r="AE64" s="144"/>
      <c r="AF64" s="148">
        <f t="shared" si="25"/>
        <v>0.82500000000000007</v>
      </c>
      <c r="AG64" s="149">
        <f t="shared" si="43"/>
        <v>142.53623999999999</v>
      </c>
      <c r="AH64" s="149">
        <v>29.932610399999998</v>
      </c>
      <c r="AI64" s="150">
        <f>AH64+AG64+(AG64*0.174)+(AG64*0.344)</f>
        <v>246.30262271999996</v>
      </c>
      <c r="AJ64" s="149">
        <f>AI64+(0.847*AG64)+(0.311*AI64)</f>
        <v>443.63093366591994</v>
      </c>
      <c r="AK64" s="151">
        <f>AJ64+(0.35*AJ64)</f>
        <v>598.90176044899192</v>
      </c>
      <c r="AL64" s="183">
        <f t="shared" si="30"/>
        <v>4.95</v>
      </c>
      <c r="AM64" s="168">
        <f t="shared" si="31"/>
        <v>855.21744000000001</v>
      </c>
      <c r="AN64" s="152">
        <v>359.19132479999996</v>
      </c>
      <c r="AO64" s="153">
        <f>AN64+AM64+(AM64*0.174)+(AM64*0.344)</f>
        <v>1657.4113987199999</v>
      </c>
      <c r="AP64" s="152">
        <f>AO64+(0.847*AM64)+(0.311*AO64)</f>
        <v>2897.2355154019197</v>
      </c>
      <c r="AQ64" s="154">
        <f>AP64+(0.35*AP64)</f>
        <v>3911.2679457925915</v>
      </c>
      <c r="AR64" s="155">
        <f t="shared" si="35"/>
        <v>0</v>
      </c>
      <c r="AS64" s="156">
        <f t="shared" si="36"/>
        <v>0</v>
      </c>
      <c r="AT64" s="156">
        <v>0</v>
      </c>
      <c r="AU64" s="156">
        <f t="shared" si="40"/>
        <v>0</v>
      </c>
      <c r="AV64" s="156">
        <f t="shared" si="41"/>
        <v>0</v>
      </c>
      <c r="AW64" s="157">
        <f t="shared" si="42"/>
        <v>0</v>
      </c>
      <c r="AX64" s="158"/>
      <c r="AY64" s="334">
        <v>3</v>
      </c>
      <c r="AZ64" s="328">
        <v>1</v>
      </c>
      <c r="BA64" s="325"/>
      <c r="BB64" s="325">
        <f t="shared" si="3"/>
        <v>89.79783119999999</v>
      </c>
      <c r="BC64" s="325">
        <f t="shared" si="4"/>
        <v>359.19132479999996</v>
      </c>
      <c r="BD64" s="333">
        <f t="shared" si="5"/>
        <v>0</v>
      </c>
    </row>
    <row r="65" spans="1:56" s="159" customFormat="1" ht="18.75" customHeight="1" x14ac:dyDescent="0.2">
      <c r="A65" s="233">
        <v>439</v>
      </c>
      <c r="B65" s="238" t="s">
        <v>512</v>
      </c>
      <c r="C65" s="287" t="s">
        <v>212</v>
      </c>
      <c r="D65" s="266" t="s">
        <v>238</v>
      </c>
      <c r="E65" s="256">
        <v>6</v>
      </c>
      <c r="F65" s="268" t="s">
        <v>126</v>
      </c>
      <c r="G65" s="133">
        <v>0</v>
      </c>
      <c r="H65" s="134">
        <v>2</v>
      </c>
      <c r="I65" s="135">
        <v>0</v>
      </c>
      <c r="J65" s="136">
        <v>0.82500000000000007</v>
      </c>
      <c r="K65" s="135"/>
      <c r="L65" s="136"/>
      <c r="M65" s="137">
        <v>0</v>
      </c>
      <c r="N65" s="138">
        <v>29.700000000000003</v>
      </c>
      <c r="O65" s="258">
        <v>1.1000000000000001</v>
      </c>
      <c r="P65" s="253">
        <v>1.5</v>
      </c>
      <c r="Q65" s="139">
        <v>0</v>
      </c>
      <c r="R65" s="140">
        <v>3.6630000000000005E-3</v>
      </c>
      <c r="S65" s="160"/>
      <c r="T65" s="161"/>
      <c r="U65" s="161" t="s">
        <v>3</v>
      </c>
      <c r="V65" s="161"/>
      <c r="W65" s="161"/>
      <c r="X65" s="162" t="s">
        <v>5</v>
      </c>
      <c r="Y65" s="161"/>
      <c r="Z65" s="161"/>
      <c r="AA65" s="161" t="s">
        <v>3</v>
      </c>
      <c r="AB65" s="161"/>
      <c r="AC65" s="161"/>
      <c r="AD65" s="163" t="s">
        <v>3</v>
      </c>
      <c r="AE65" s="144"/>
      <c r="AF65" s="148">
        <f t="shared" si="25"/>
        <v>0.82500000000000007</v>
      </c>
      <c r="AG65" s="149">
        <f t="shared" si="43"/>
        <v>142.53623999999999</v>
      </c>
      <c r="AH65" s="149">
        <v>29.932610399999998</v>
      </c>
      <c r="AI65" s="150">
        <f>AH65+AG65+(AG65*0.174)+(AG65*0.344)</f>
        <v>246.30262271999996</v>
      </c>
      <c r="AJ65" s="149">
        <f>AI65+(0.847*AG65)+(0.311*AI65)</f>
        <v>443.63093366591994</v>
      </c>
      <c r="AK65" s="151">
        <f>AJ65+(0.35*AJ65)</f>
        <v>598.90176044899192</v>
      </c>
      <c r="AL65" s="183">
        <f t="shared" si="30"/>
        <v>0</v>
      </c>
      <c r="AM65" s="168">
        <f t="shared" si="31"/>
        <v>0</v>
      </c>
      <c r="AN65" s="152">
        <v>0</v>
      </c>
      <c r="AO65" s="153">
        <f>AN65+AM65+(AM65*0.174)+(AM65*0.344)</f>
        <v>0</v>
      </c>
      <c r="AP65" s="152">
        <f>AO65+(0.847*AM65)+(0.311*AO65)</f>
        <v>0</v>
      </c>
      <c r="AQ65" s="154">
        <f>AP65+(0.35*AP65)</f>
        <v>0</v>
      </c>
      <c r="AR65" s="155">
        <f t="shared" si="35"/>
        <v>29.700000000000003</v>
      </c>
      <c r="AS65" s="156">
        <f t="shared" si="36"/>
        <v>5131.3046400000003</v>
      </c>
      <c r="AT65" s="156">
        <v>2873.5305984000001</v>
      </c>
      <c r="AU65" s="156">
        <f t="shared" si="40"/>
        <v>10662.851041920001</v>
      </c>
      <c r="AV65" s="156">
        <f t="shared" si="41"/>
        <v>18325.212746037123</v>
      </c>
      <c r="AW65" s="157">
        <f t="shared" si="42"/>
        <v>24739.037207150115</v>
      </c>
      <c r="AX65" s="158"/>
      <c r="AY65" s="334">
        <v>3</v>
      </c>
      <c r="AZ65" s="328"/>
      <c r="BA65" s="325">
        <v>1</v>
      </c>
      <c r="BB65" s="325">
        <f t="shared" si="3"/>
        <v>89.79783119999999</v>
      </c>
      <c r="BC65" s="325">
        <f t="shared" si="4"/>
        <v>0</v>
      </c>
      <c r="BD65" s="333">
        <f t="shared" si="5"/>
        <v>2873.5305984000001</v>
      </c>
    </row>
    <row r="66" spans="1:56" s="159" customFormat="1" ht="18.75" customHeight="1" x14ac:dyDescent="0.2">
      <c r="A66" s="233">
        <v>440</v>
      </c>
      <c r="B66" s="238" t="s">
        <v>524</v>
      </c>
      <c r="C66" s="233" t="s">
        <v>551</v>
      </c>
      <c r="D66" s="266">
        <v>42014</v>
      </c>
      <c r="E66" s="256">
        <v>6</v>
      </c>
      <c r="F66" s="268" t="s">
        <v>82</v>
      </c>
      <c r="G66" s="133">
        <v>0</v>
      </c>
      <c r="H66" s="134">
        <v>3</v>
      </c>
      <c r="I66" s="135">
        <v>0</v>
      </c>
      <c r="J66" s="136">
        <v>1.2375</v>
      </c>
      <c r="K66" s="135">
        <v>0</v>
      </c>
      <c r="L66" s="136">
        <v>7.4250000000000007</v>
      </c>
      <c r="M66" s="137"/>
      <c r="N66" s="138"/>
      <c r="O66" s="258">
        <v>1.1000000000000001</v>
      </c>
      <c r="P66" s="253">
        <v>1.5</v>
      </c>
      <c r="Q66" s="139">
        <v>0</v>
      </c>
      <c r="R66" s="140">
        <v>5.4945000000000003E-3</v>
      </c>
      <c r="S66" s="160"/>
      <c r="T66" s="161"/>
      <c r="U66" s="161" t="s">
        <v>3</v>
      </c>
      <c r="V66" s="161"/>
      <c r="W66" s="161"/>
      <c r="X66" s="161" t="s">
        <v>3</v>
      </c>
      <c r="Y66" s="161"/>
      <c r="Z66" s="161"/>
      <c r="AA66" s="162" t="s">
        <v>2</v>
      </c>
      <c r="AB66" s="161"/>
      <c r="AC66" s="161"/>
      <c r="AD66" s="163" t="s">
        <v>3</v>
      </c>
      <c r="AE66" s="144"/>
      <c r="AF66" s="148">
        <f t="shared" si="25"/>
        <v>1.2375</v>
      </c>
      <c r="AG66" s="149">
        <f t="shared" si="43"/>
        <v>213.80436</v>
      </c>
      <c r="AH66" s="149">
        <v>44.898915599999995</v>
      </c>
      <c r="AI66" s="150">
        <f t="shared" si="27"/>
        <v>369.45393407999995</v>
      </c>
      <c r="AJ66" s="149">
        <f t="shared" si="28"/>
        <v>665.44640049887994</v>
      </c>
      <c r="AK66" s="151">
        <f t="shared" si="29"/>
        <v>898.35264067348794</v>
      </c>
      <c r="AL66" s="183">
        <f t="shared" si="30"/>
        <v>7.4250000000000007</v>
      </c>
      <c r="AM66" s="168">
        <f t="shared" si="31"/>
        <v>1282.8261600000001</v>
      </c>
      <c r="AN66" s="152">
        <v>538.7869872</v>
      </c>
      <c r="AO66" s="153">
        <f t="shared" si="32"/>
        <v>2486.1170980800002</v>
      </c>
      <c r="AP66" s="152">
        <f t="shared" si="33"/>
        <v>4345.8532731028808</v>
      </c>
      <c r="AQ66" s="154">
        <f t="shared" si="34"/>
        <v>5866.9019186888891</v>
      </c>
      <c r="AR66" s="155">
        <f t="shared" si="35"/>
        <v>0</v>
      </c>
      <c r="AS66" s="156">
        <f t="shared" si="36"/>
        <v>0</v>
      </c>
      <c r="AT66" s="156">
        <v>0</v>
      </c>
      <c r="AU66" s="156">
        <f t="shared" si="40"/>
        <v>0</v>
      </c>
      <c r="AV66" s="156">
        <f t="shared" si="41"/>
        <v>0</v>
      </c>
      <c r="AW66" s="157">
        <f t="shared" si="42"/>
        <v>0</v>
      </c>
      <c r="AX66" s="158"/>
      <c r="AY66" s="334">
        <v>3</v>
      </c>
      <c r="AZ66" s="328">
        <v>1</v>
      </c>
      <c r="BA66" s="325"/>
      <c r="BB66" s="325">
        <f t="shared" si="3"/>
        <v>134.69674679999997</v>
      </c>
      <c r="BC66" s="325">
        <f t="shared" si="4"/>
        <v>538.7869872</v>
      </c>
      <c r="BD66" s="333">
        <f t="shared" si="5"/>
        <v>0</v>
      </c>
    </row>
    <row r="67" spans="1:56" s="159" customFormat="1" ht="18.75" customHeight="1" x14ac:dyDescent="0.2">
      <c r="A67" s="233">
        <v>441</v>
      </c>
      <c r="B67" s="238" t="s">
        <v>522</v>
      </c>
      <c r="C67" s="233" t="s">
        <v>551</v>
      </c>
      <c r="D67" s="266">
        <v>42015</v>
      </c>
      <c r="E67" s="256">
        <v>6</v>
      </c>
      <c r="F67" s="268" t="s">
        <v>82</v>
      </c>
      <c r="G67" s="133">
        <v>0</v>
      </c>
      <c r="H67" s="134">
        <v>3</v>
      </c>
      <c r="I67" s="135">
        <v>0</v>
      </c>
      <c r="J67" s="136">
        <v>1.2375</v>
      </c>
      <c r="K67" s="135">
        <v>0</v>
      </c>
      <c r="L67" s="136">
        <v>7.4250000000000007</v>
      </c>
      <c r="M67" s="137"/>
      <c r="N67" s="138"/>
      <c r="O67" s="258">
        <v>1.1000000000000001</v>
      </c>
      <c r="P67" s="253">
        <v>1.5</v>
      </c>
      <c r="Q67" s="139">
        <v>0</v>
      </c>
      <c r="R67" s="140">
        <v>5.4945000000000003E-3</v>
      </c>
      <c r="S67" s="160"/>
      <c r="T67" s="161"/>
      <c r="U67" s="161" t="s">
        <v>3</v>
      </c>
      <c r="V67" s="161"/>
      <c r="W67" s="161"/>
      <c r="X67" s="161" t="s">
        <v>3</v>
      </c>
      <c r="Y67" s="161"/>
      <c r="Z67" s="161"/>
      <c r="AA67" s="162" t="s">
        <v>2</v>
      </c>
      <c r="AB67" s="161"/>
      <c r="AC67" s="161"/>
      <c r="AD67" s="163" t="s">
        <v>3</v>
      </c>
      <c r="AE67" s="144"/>
      <c r="AF67" s="148">
        <f t="shared" si="25"/>
        <v>1.2375</v>
      </c>
      <c r="AG67" s="149">
        <f t="shared" si="43"/>
        <v>213.80436</v>
      </c>
      <c r="AH67" s="149">
        <v>44.898915599999995</v>
      </c>
      <c r="AI67" s="150">
        <f t="shared" si="27"/>
        <v>369.45393407999995</v>
      </c>
      <c r="AJ67" s="149">
        <f t="shared" si="28"/>
        <v>665.44640049887994</v>
      </c>
      <c r="AK67" s="151">
        <f t="shared" si="29"/>
        <v>898.35264067348794</v>
      </c>
      <c r="AL67" s="183">
        <f t="shared" si="30"/>
        <v>7.4250000000000007</v>
      </c>
      <c r="AM67" s="168">
        <f t="shared" si="31"/>
        <v>1282.8261600000001</v>
      </c>
      <c r="AN67" s="152">
        <v>538.7869872</v>
      </c>
      <c r="AO67" s="153">
        <f t="shared" si="32"/>
        <v>2486.1170980800002</v>
      </c>
      <c r="AP67" s="152">
        <f t="shared" si="33"/>
        <v>4345.8532731028808</v>
      </c>
      <c r="AQ67" s="154">
        <f t="shared" si="34"/>
        <v>5866.9019186888891</v>
      </c>
      <c r="AR67" s="155">
        <f t="shared" si="35"/>
        <v>0</v>
      </c>
      <c r="AS67" s="156">
        <f t="shared" si="36"/>
        <v>0</v>
      </c>
      <c r="AT67" s="156">
        <v>0</v>
      </c>
      <c r="AU67" s="156">
        <f t="shared" si="40"/>
        <v>0</v>
      </c>
      <c r="AV67" s="156">
        <f t="shared" si="41"/>
        <v>0</v>
      </c>
      <c r="AW67" s="157">
        <f t="shared" si="42"/>
        <v>0</v>
      </c>
      <c r="AX67" s="158"/>
      <c r="AY67" s="334">
        <v>3</v>
      </c>
      <c r="AZ67" s="328">
        <v>1</v>
      </c>
      <c r="BA67" s="325"/>
      <c r="BB67" s="325">
        <f t="shared" si="3"/>
        <v>134.69674679999997</v>
      </c>
      <c r="BC67" s="325">
        <f t="shared" si="4"/>
        <v>538.7869872</v>
      </c>
      <c r="BD67" s="333">
        <f t="shared" si="5"/>
        <v>0</v>
      </c>
    </row>
    <row r="68" spans="1:56" s="159" customFormat="1" ht="18.75" customHeight="1" x14ac:dyDescent="0.2">
      <c r="A68" s="233">
        <v>442</v>
      </c>
      <c r="B68" s="238" t="s">
        <v>523</v>
      </c>
      <c r="C68" s="233" t="s">
        <v>551</v>
      </c>
      <c r="D68" s="266">
        <v>42016</v>
      </c>
      <c r="E68" s="256">
        <v>6</v>
      </c>
      <c r="F68" s="268" t="s">
        <v>82</v>
      </c>
      <c r="G68" s="133">
        <v>0</v>
      </c>
      <c r="H68" s="134">
        <v>3</v>
      </c>
      <c r="I68" s="135">
        <v>0</v>
      </c>
      <c r="J68" s="136">
        <v>1.2375</v>
      </c>
      <c r="K68" s="135">
        <v>0</v>
      </c>
      <c r="L68" s="136">
        <v>7.4250000000000007</v>
      </c>
      <c r="M68" s="137"/>
      <c r="N68" s="138"/>
      <c r="O68" s="258">
        <v>1.1000000000000001</v>
      </c>
      <c r="P68" s="253">
        <v>1.5</v>
      </c>
      <c r="Q68" s="139">
        <v>0</v>
      </c>
      <c r="R68" s="140">
        <v>5.4945000000000003E-3</v>
      </c>
      <c r="S68" s="160"/>
      <c r="T68" s="161"/>
      <c r="U68" s="161" t="s">
        <v>3</v>
      </c>
      <c r="V68" s="161"/>
      <c r="W68" s="161"/>
      <c r="X68" s="161" t="s">
        <v>3</v>
      </c>
      <c r="Y68" s="161"/>
      <c r="Z68" s="161"/>
      <c r="AA68" s="162" t="s">
        <v>2</v>
      </c>
      <c r="AB68" s="161"/>
      <c r="AC68" s="161"/>
      <c r="AD68" s="163" t="s">
        <v>3</v>
      </c>
      <c r="AE68" s="144"/>
      <c r="AF68" s="148">
        <f t="shared" si="25"/>
        <v>1.2375</v>
      </c>
      <c r="AG68" s="149">
        <f t="shared" si="43"/>
        <v>213.80436</v>
      </c>
      <c r="AH68" s="149">
        <v>44.898915599999995</v>
      </c>
      <c r="AI68" s="150">
        <f t="shared" si="27"/>
        <v>369.45393407999995</v>
      </c>
      <c r="AJ68" s="149">
        <f t="shared" si="28"/>
        <v>665.44640049887994</v>
      </c>
      <c r="AK68" s="151">
        <f t="shared" si="29"/>
        <v>898.35264067348794</v>
      </c>
      <c r="AL68" s="183">
        <f t="shared" si="30"/>
        <v>7.4250000000000007</v>
      </c>
      <c r="AM68" s="168">
        <f t="shared" si="31"/>
        <v>1282.8261600000001</v>
      </c>
      <c r="AN68" s="152">
        <v>538.7869872</v>
      </c>
      <c r="AO68" s="153">
        <f t="shared" si="32"/>
        <v>2486.1170980800002</v>
      </c>
      <c r="AP68" s="152">
        <f t="shared" si="33"/>
        <v>4345.8532731028808</v>
      </c>
      <c r="AQ68" s="154">
        <f t="shared" si="34"/>
        <v>5866.9019186888891</v>
      </c>
      <c r="AR68" s="155">
        <f t="shared" si="35"/>
        <v>0</v>
      </c>
      <c r="AS68" s="156">
        <f t="shared" si="36"/>
        <v>0</v>
      </c>
      <c r="AT68" s="156">
        <v>0</v>
      </c>
      <c r="AU68" s="156">
        <f t="shared" si="40"/>
        <v>0</v>
      </c>
      <c r="AV68" s="156">
        <f t="shared" si="41"/>
        <v>0</v>
      </c>
      <c r="AW68" s="157">
        <f t="shared" si="42"/>
        <v>0</v>
      </c>
      <c r="AX68" s="158"/>
      <c r="AY68" s="334">
        <v>3</v>
      </c>
      <c r="AZ68" s="328">
        <v>1</v>
      </c>
      <c r="BA68" s="325"/>
      <c r="BB68" s="325">
        <f t="shared" si="3"/>
        <v>134.69674679999997</v>
      </c>
      <c r="BC68" s="325">
        <f t="shared" si="4"/>
        <v>538.7869872</v>
      </c>
      <c r="BD68" s="333">
        <f t="shared" si="5"/>
        <v>0</v>
      </c>
    </row>
    <row r="69" spans="1:56" s="159" customFormat="1" ht="18.75" customHeight="1" x14ac:dyDescent="0.2">
      <c r="A69" s="233">
        <v>443</v>
      </c>
      <c r="B69" s="238" t="s">
        <v>531</v>
      </c>
      <c r="C69" s="233" t="s">
        <v>551</v>
      </c>
      <c r="D69" s="266">
        <v>42017</v>
      </c>
      <c r="E69" s="256">
        <v>6</v>
      </c>
      <c r="F69" s="268" t="s">
        <v>82</v>
      </c>
      <c r="G69" s="133">
        <v>0</v>
      </c>
      <c r="H69" s="134">
        <v>3</v>
      </c>
      <c r="I69" s="135">
        <v>0</v>
      </c>
      <c r="J69" s="136">
        <v>1.2375</v>
      </c>
      <c r="K69" s="135">
        <v>0</v>
      </c>
      <c r="L69" s="136">
        <v>7.4250000000000007</v>
      </c>
      <c r="M69" s="137"/>
      <c r="N69" s="138"/>
      <c r="O69" s="258">
        <v>1.1000000000000001</v>
      </c>
      <c r="P69" s="253">
        <v>1.5</v>
      </c>
      <c r="Q69" s="139">
        <v>0</v>
      </c>
      <c r="R69" s="140">
        <v>5.4945000000000003E-3</v>
      </c>
      <c r="S69" s="160"/>
      <c r="T69" s="161"/>
      <c r="U69" s="161" t="s">
        <v>3</v>
      </c>
      <c r="V69" s="161"/>
      <c r="W69" s="161"/>
      <c r="X69" s="161" t="s">
        <v>3</v>
      </c>
      <c r="Y69" s="161"/>
      <c r="Z69" s="161"/>
      <c r="AA69" s="162" t="s">
        <v>2</v>
      </c>
      <c r="AB69" s="161"/>
      <c r="AC69" s="161"/>
      <c r="AD69" s="163" t="s">
        <v>3</v>
      </c>
      <c r="AE69" s="144"/>
      <c r="AF69" s="148">
        <f t="shared" si="25"/>
        <v>1.2375</v>
      </c>
      <c r="AG69" s="149">
        <f t="shared" si="43"/>
        <v>213.80436</v>
      </c>
      <c r="AH69" s="149">
        <v>44.898915599999995</v>
      </c>
      <c r="AI69" s="150">
        <f t="shared" si="27"/>
        <v>369.45393407999995</v>
      </c>
      <c r="AJ69" s="149">
        <f t="shared" si="28"/>
        <v>665.44640049887994</v>
      </c>
      <c r="AK69" s="151">
        <f t="shared" si="29"/>
        <v>898.35264067348794</v>
      </c>
      <c r="AL69" s="183">
        <f t="shared" si="30"/>
        <v>7.4250000000000007</v>
      </c>
      <c r="AM69" s="168">
        <f t="shared" si="31"/>
        <v>1282.8261600000001</v>
      </c>
      <c r="AN69" s="152">
        <v>538.7869872</v>
      </c>
      <c r="AO69" s="153">
        <f t="shared" si="32"/>
        <v>2486.1170980800002</v>
      </c>
      <c r="AP69" s="152">
        <f t="shared" si="33"/>
        <v>4345.8532731028808</v>
      </c>
      <c r="AQ69" s="154">
        <f t="shared" si="34"/>
        <v>5866.9019186888891</v>
      </c>
      <c r="AR69" s="155">
        <f t="shared" si="35"/>
        <v>0</v>
      </c>
      <c r="AS69" s="156">
        <f t="shared" si="36"/>
        <v>0</v>
      </c>
      <c r="AT69" s="156">
        <v>0</v>
      </c>
      <c r="AU69" s="156">
        <f t="shared" si="40"/>
        <v>0</v>
      </c>
      <c r="AV69" s="156">
        <f t="shared" si="41"/>
        <v>0</v>
      </c>
      <c r="AW69" s="157">
        <f t="shared" si="42"/>
        <v>0</v>
      </c>
      <c r="AX69" s="158"/>
      <c r="AY69" s="334">
        <v>3</v>
      </c>
      <c r="AZ69" s="328">
        <v>1</v>
      </c>
      <c r="BA69" s="325"/>
      <c r="BB69" s="325">
        <f t="shared" si="3"/>
        <v>134.69674679999997</v>
      </c>
      <c r="BC69" s="325">
        <f t="shared" si="4"/>
        <v>538.7869872</v>
      </c>
      <c r="BD69" s="333">
        <f t="shared" si="5"/>
        <v>0</v>
      </c>
    </row>
    <row r="70" spans="1:56" s="159" customFormat="1" ht="18.75" customHeight="1" x14ac:dyDescent="0.2">
      <c r="A70" s="233">
        <v>444</v>
      </c>
      <c r="B70" s="238" t="s">
        <v>530</v>
      </c>
      <c r="C70" s="233" t="s">
        <v>528</v>
      </c>
      <c r="D70" s="266" t="s">
        <v>238</v>
      </c>
      <c r="E70" s="256">
        <v>6</v>
      </c>
      <c r="F70" s="268" t="s">
        <v>15</v>
      </c>
      <c r="G70" s="133">
        <v>0</v>
      </c>
      <c r="H70" s="134">
        <v>2</v>
      </c>
      <c r="I70" s="135">
        <v>0</v>
      </c>
      <c r="J70" s="136">
        <v>0.82500000000000007</v>
      </c>
      <c r="K70" s="135">
        <v>0</v>
      </c>
      <c r="L70" s="136">
        <v>4.95</v>
      </c>
      <c r="M70" s="137"/>
      <c r="N70" s="138"/>
      <c r="O70" s="258">
        <v>1.1000000000000001</v>
      </c>
      <c r="P70" s="253">
        <v>1.5</v>
      </c>
      <c r="Q70" s="139">
        <v>0</v>
      </c>
      <c r="R70" s="140">
        <v>3.6630000000000005E-3</v>
      </c>
      <c r="S70" s="160"/>
      <c r="T70" s="161" t="s">
        <v>3</v>
      </c>
      <c r="U70" s="161"/>
      <c r="V70" s="161"/>
      <c r="W70" s="161" t="s">
        <v>3</v>
      </c>
      <c r="X70" s="161"/>
      <c r="Y70" s="161"/>
      <c r="Z70" s="162" t="s">
        <v>2</v>
      </c>
      <c r="AA70" s="161"/>
      <c r="AB70" s="161"/>
      <c r="AC70" s="161" t="s">
        <v>3</v>
      </c>
      <c r="AD70" s="163"/>
      <c r="AE70" s="144"/>
      <c r="AF70" s="148">
        <f t="shared" ref="AF70:AF133" si="44">I70+J70</f>
        <v>0.82500000000000007</v>
      </c>
      <c r="AG70" s="149">
        <f t="shared" si="43"/>
        <v>142.53623999999999</v>
      </c>
      <c r="AH70" s="149">
        <v>29.932610399999998</v>
      </c>
      <c r="AI70" s="150">
        <f>AH70+AG70+(AG70*0.174)+(AG70*0.344)</f>
        <v>246.30262271999996</v>
      </c>
      <c r="AJ70" s="149">
        <f>AI70+(0.847*AG70)+(0.311*AI70)</f>
        <v>443.63093366591994</v>
      </c>
      <c r="AK70" s="151">
        <f>AJ70+(0.35*AJ70)</f>
        <v>598.90176044899192</v>
      </c>
      <c r="AL70" s="183">
        <f t="shared" ref="AL70:AL133" si="45">K70+L70</f>
        <v>4.95</v>
      </c>
      <c r="AM70" s="168">
        <f t="shared" si="31"/>
        <v>855.21744000000001</v>
      </c>
      <c r="AN70" s="152">
        <v>359.19132479999996</v>
      </c>
      <c r="AO70" s="153">
        <f>AN70+AM70+(AM70*0.174)+(AM70*0.344)</f>
        <v>1657.4113987199999</v>
      </c>
      <c r="AP70" s="152">
        <f>AO70+(0.847*AM70)+(0.311*AO70)</f>
        <v>2897.2355154019197</v>
      </c>
      <c r="AQ70" s="154">
        <f>AP70+(0.35*AP70)</f>
        <v>3911.2679457925915</v>
      </c>
      <c r="AR70" s="155">
        <f t="shared" ref="AR70:AR133" si="46">M70+N70</f>
        <v>0</v>
      </c>
      <c r="AS70" s="156">
        <f t="shared" si="36"/>
        <v>0</v>
      </c>
      <c r="AT70" s="156">
        <v>0</v>
      </c>
      <c r="AU70" s="156">
        <f t="shared" si="40"/>
        <v>0</v>
      </c>
      <c r="AV70" s="156">
        <f t="shared" si="41"/>
        <v>0</v>
      </c>
      <c r="AW70" s="157">
        <f t="shared" si="42"/>
        <v>0</v>
      </c>
      <c r="AX70" s="158"/>
      <c r="AY70" s="334">
        <v>3</v>
      </c>
      <c r="AZ70" s="328">
        <v>1</v>
      </c>
      <c r="BA70" s="325"/>
      <c r="BB70" s="325">
        <f t="shared" si="3"/>
        <v>89.79783119999999</v>
      </c>
      <c r="BC70" s="325">
        <f t="shared" si="4"/>
        <v>359.19132479999996</v>
      </c>
      <c r="BD70" s="333">
        <f t="shared" si="5"/>
        <v>0</v>
      </c>
    </row>
    <row r="71" spans="1:56" s="159" customFormat="1" ht="18.75" customHeight="1" x14ac:dyDescent="0.2">
      <c r="A71" s="233">
        <v>445</v>
      </c>
      <c r="B71" s="238" t="s">
        <v>495</v>
      </c>
      <c r="C71" s="233" t="s">
        <v>220</v>
      </c>
      <c r="D71" s="266" t="s">
        <v>238</v>
      </c>
      <c r="E71" s="256">
        <v>6</v>
      </c>
      <c r="F71" s="268" t="s">
        <v>182</v>
      </c>
      <c r="G71" s="133">
        <v>0</v>
      </c>
      <c r="H71" s="134">
        <v>2</v>
      </c>
      <c r="I71" s="135">
        <v>0</v>
      </c>
      <c r="J71" s="136">
        <v>0.82500000000000007</v>
      </c>
      <c r="K71" s="135">
        <v>0</v>
      </c>
      <c r="L71" s="136">
        <v>4.95</v>
      </c>
      <c r="M71" s="137"/>
      <c r="N71" s="138"/>
      <c r="O71" s="258">
        <v>1.1000000000000001</v>
      </c>
      <c r="P71" s="253">
        <v>1.5</v>
      </c>
      <c r="Q71" s="139">
        <v>0</v>
      </c>
      <c r="R71" s="140">
        <v>3.6630000000000005E-3</v>
      </c>
      <c r="S71" s="160"/>
      <c r="T71" s="162" t="s">
        <v>2</v>
      </c>
      <c r="U71" s="161"/>
      <c r="V71" s="161"/>
      <c r="W71" s="161" t="s">
        <v>3</v>
      </c>
      <c r="X71" s="161"/>
      <c r="Y71" s="161"/>
      <c r="Z71" s="161" t="s">
        <v>3</v>
      </c>
      <c r="AA71" s="161"/>
      <c r="AB71" s="161"/>
      <c r="AC71" s="161" t="s">
        <v>3</v>
      </c>
      <c r="AD71" s="163"/>
      <c r="AE71" s="144"/>
      <c r="AF71" s="148">
        <f t="shared" si="44"/>
        <v>0.82500000000000007</v>
      </c>
      <c r="AG71" s="149">
        <f t="shared" si="43"/>
        <v>142.53623999999999</v>
      </c>
      <c r="AH71" s="149">
        <v>29.932610399999998</v>
      </c>
      <c r="AI71" s="150">
        <f t="shared" ref="AI71:AI94" si="47">AH71+AG71+(AG71*0.174)+(AG71*0.344)</f>
        <v>246.30262271999996</v>
      </c>
      <c r="AJ71" s="149">
        <f t="shared" ref="AJ71:AJ94" si="48">AI71+(0.847*AG71)+(0.311*AI71)</f>
        <v>443.63093366591994</v>
      </c>
      <c r="AK71" s="151">
        <f t="shared" ref="AK71:AK94" si="49">AJ71+(0.35*AJ71)</f>
        <v>598.90176044899192</v>
      </c>
      <c r="AL71" s="183">
        <f t="shared" si="45"/>
        <v>4.95</v>
      </c>
      <c r="AM71" s="168">
        <f t="shared" si="31"/>
        <v>855.21744000000001</v>
      </c>
      <c r="AN71" s="152">
        <v>359.19132479999996</v>
      </c>
      <c r="AO71" s="153">
        <f t="shared" ref="AO71:AO94" si="50">AN71+AM71+(AM71*0.174)+(AM71*0.344)</f>
        <v>1657.4113987199999</v>
      </c>
      <c r="AP71" s="152">
        <f t="shared" ref="AP71:AP94" si="51">AO71+(0.847*AM71)+(0.311*AO71)</f>
        <v>2897.2355154019197</v>
      </c>
      <c r="AQ71" s="154">
        <f t="shared" ref="AQ71:AQ94" si="52">AP71+(0.35*AP71)</f>
        <v>3911.2679457925915</v>
      </c>
      <c r="AR71" s="155">
        <f t="shared" si="46"/>
        <v>0</v>
      </c>
      <c r="AS71" s="156">
        <f t="shared" si="36"/>
        <v>0</v>
      </c>
      <c r="AT71" s="156">
        <v>0</v>
      </c>
      <c r="AU71" s="156">
        <f t="shared" si="40"/>
        <v>0</v>
      </c>
      <c r="AV71" s="156">
        <f t="shared" si="41"/>
        <v>0</v>
      </c>
      <c r="AW71" s="157">
        <f t="shared" si="42"/>
        <v>0</v>
      </c>
      <c r="AX71" s="158"/>
      <c r="AY71" s="334">
        <v>3</v>
      </c>
      <c r="AZ71" s="328">
        <v>1</v>
      </c>
      <c r="BA71" s="325"/>
      <c r="BB71" s="325">
        <f t="shared" si="3"/>
        <v>89.79783119999999</v>
      </c>
      <c r="BC71" s="325">
        <f t="shared" si="4"/>
        <v>359.19132479999996</v>
      </c>
      <c r="BD71" s="333">
        <f t="shared" si="5"/>
        <v>0</v>
      </c>
    </row>
    <row r="72" spans="1:56" s="159" customFormat="1" ht="18.75" customHeight="1" x14ac:dyDescent="0.2">
      <c r="A72" s="233">
        <v>446</v>
      </c>
      <c r="B72" s="238" t="s">
        <v>520</v>
      </c>
      <c r="C72" s="233" t="s">
        <v>128</v>
      </c>
      <c r="D72" s="266" t="s">
        <v>238</v>
      </c>
      <c r="E72" s="256">
        <v>6</v>
      </c>
      <c r="F72" s="268" t="s">
        <v>15</v>
      </c>
      <c r="G72" s="133">
        <v>0</v>
      </c>
      <c r="H72" s="134">
        <v>2</v>
      </c>
      <c r="I72" s="135">
        <v>0</v>
      </c>
      <c r="J72" s="136">
        <v>0.82500000000000007</v>
      </c>
      <c r="K72" s="135">
        <v>0</v>
      </c>
      <c r="L72" s="136">
        <v>4.95</v>
      </c>
      <c r="M72" s="137"/>
      <c r="N72" s="138"/>
      <c r="O72" s="258">
        <v>1.1000000000000001</v>
      </c>
      <c r="P72" s="253">
        <v>1.5</v>
      </c>
      <c r="Q72" s="139">
        <v>0</v>
      </c>
      <c r="R72" s="140">
        <v>3.6630000000000005E-3</v>
      </c>
      <c r="S72" s="160"/>
      <c r="T72" s="161" t="s">
        <v>3</v>
      </c>
      <c r="U72" s="161"/>
      <c r="V72" s="161"/>
      <c r="W72" s="161" t="s">
        <v>3</v>
      </c>
      <c r="X72" s="161"/>
      <c r="Y72" s="161"/>
      <c r="Z72" s="162" t="s">
        <v>2</v>
      </c>
      <c r="AA72" s="161"/>
      <c r="AB72" s="161"/>
      <c r="AC72" s="161" t="s">
        <v>3</v>
      </c>
      <c r="AD72" s="163"/>
      <c r="AE72" s="144"/>
      <c r="AF72" s="148">
        <f t="shared" si="44"/>
        <v>0.82500000000000007</v>
      </c>
      <c r="AG72" s="149">
        <f t="shared" si="43"/>
        <v>142.53623999999999</v>
      </c>
      <c r="AH72" s="149">
        <v>29.932610399999998</v>
      </c>
      <c r="AI72" s="150">
        <f t="shared" si="47"/>
        <v>246.30262271999996</v>
      </c>
      <c r="AJ72" s="149">
        <f t="shared" si="48"/>
        <v>443.63093366591994</v>
      </c>
      <c r="AK72" s="151">
        <f t="shared" si="49"/>
        <v>598.90176044899192</v>
      </c>
      <c r="AL72" s="183">
        <f t="shared" si="45"/>
        <v>4.95</v>
      </c>
      <c r="AM72" s="168">
        <f t="shared" si="31"/>
        <v>855.21744000000001</v>
      </c>
      <c r="AN72" s="152">
        <v>359.19132479999996</v>
      </c>
      <c r="AO72" s="153">
        <f t="shared" si="50"/>
        <v>1657.4113987199999</v>
      </c>
      <c r="AP72" s="152">
        <f t="shared" si="51"/>
        <v>2897.2355154019197</v>
      </c>
      <c r="AQ72" s="154">
        <f t="shared" si="52"/>
        <v>3911.2679457925915</v>
      </c>
      <c r="AR72" s="155">
        <f t="shared" si="46"/>
        <v>0</v>
      </c>
      <c r="AS72" s="156">
        <f t="shared" si="36"/>
        <v>0</v>
      </c>
      <c r="AT72" s="156">
        <v>0</v>
      </c>
      <c r="AU72" s="156">
        <f t="shared" si="40"/>
        <v>0</v>
      </c>
      <c r="AV72" s="156">
        <f t="shared" si="41"/>
        <v>0</v>
      </c>
      <c r="AW72" s="157">
        <f t="shared" si="42"/>
        <v>0</v>
      </c>
      <c r="AX72" s="158"/>
      <c r="AY72" s="334">
        <v>3</v>
      </c>
      <c r="AZ72" s="328">
        <v>1</v>
      </c>
      <c r="BA72" s="325"/>
      <c r="BB72" s="325">
        <f t="shared" si="3"/>
        <v>89.79783119999999</v>
      </c>
      <c r="BC72" s="325">
        <f t="shared" si="4"/>
        <v>359.19132479999996</v>
      </c>
      <c r="BD72" s="333">
        <f t="shared" si="5"/>
        <v>0</v>
      </c>
    </row>
    <row r="73" spans="1:56" s="159" customFormat="1" ht="18.75" customHeight="1" x14ac:dyDescent="0.2">
      <c r="A73" s="233">
        <v>447</v>
      </c>
      <c r="B73" s="238" t="s">
        <v>480</v>
      </c>
      <c r="C73" s="233" t="s">
        <v>18</v>
      </c>
      <c r="D73" s="266">
        <v>42021</v>
      </c>
      <c r="E73" s="256">
        <v>6</v>
      </c>
      <c r="F73" s="268" t="s">
        <v>136</v>
      </c>
      <c r="G73" s="133">
        <v>0</v>
      </c>
      <c r="H73" s="134">
        <v>3</v>
      </c>
      <c r="I73" s="135">
        <v>0</v>
      </c>
      <c r="J73" s="136">
        <v>1.2375</v>
      </c>
      <c r="K73" s="135"/>
      <c r="L73" s="136"/>
      <c r="M73" s="137">
        <v>0</v>
      </c>
      <c r="N73" s="138">
        <v>44.550000000000004</v>
      </c>
      <c r="O73" s="258">
        <v>1.1000000000000001</v>
      </c>
      <c r="P73" s="253">
        <v>1.5</v>
      </c>
      <c r="Q73" s="139">
        <v>0</v>
      </c>
      <c r="R73" s="140">
        <v>5.4945000000000003E-3</v>
      </c>
      <c r="S73" s="160"/>
      <c r="T73" s="161" t="s">
        <v>3</v>
      </c>
      <c r="U73" s="161"/>
      <c r="V73" s="161"/>
      <c r="W73" s="161" t="s">
        <v>3</v>
      </c>
      <c r="X73" s="161"/>
      <c r="Y73" s="161"/>
      <c r="Z73" s="162" t="s">
        <v>5</v>
      </c>
      <c r="AA73" s="161"/>
      <c r="AB73" s="161"/>
      <c r="AC73" s="161" t="s">
        <v>3</v>
      </c>
      <c r="AD73" s="163"/>
      <c r="AE73" s="144"/>
      <c r="AF73" s="148">
        <f t="shared" si="44"/>
        <v>1.2375</v>
      </c>
      <c r="AG73" s="149">
        <f t="shared" si="43"/>
        <v>213.80436</v>
      </c>
      <c r="AH73" s="149">
        <v>44.898915599999995</v>
      </c>
      <c r="AI73" s="150">
        <f t="shared" si="47"/>
        <v>369.45393407999995</v>
      </c>
      <c r="AJ73" s="149">
        <f t="shared" si="48"/>
        <v>665.44640049887994</v>
      </c>
      <c r="AK73" s="151">
        <f t="shared" si="49"/>
        <v>898.35264067348794</v>
      </c>
      <c r="AL73" s="183">
        <f t="shared" si="45"/>
        <v>0</v>
      </c>
      <c r="AM73" s="168">
        <f t="shared" si="31"/>
        <v>0</v>
      </c>
      <c r="AN73" s="152">
        <v>0</v>
      </c>
      <c r="AO73" s="153">
        <f t="shared" si="50"/>
        <v>0</v>
      </c>
      <c r="AP73" s="152">
        <f t="shared" si="51"/>
        <v>0</v>
      </c>
      <c r="AQ73" s="154">
        <f t="shared" si="52"/>
        <v>0</v>
      </c>
      <c r="AR73" s="155">
        <f t="shared" si="46"/>
        <v>44.550000000000004</v>
      </c>
      <c r="AS73" s="156">
        <f t="shared" si="36"/>
        <v>7696.9569600000004</v>
      </c>
      <c r="AT73" s="156">
        <v>4310.2958976</v>
      </c>
      <c r="AU73" s="156">
        <f t="shared" si="40"/>
        <v>15994.276562880001</v>
      </c>
      <c r="AV73" s="156">
        <f t="shared" si="41"/>
        <v>27487.819119055683</v>
      </c>
      <c r="AW73" s="157">
        <f t="shared" si="42"/>
        <v>37108.555810725171</v>
      </c>
      <c r="AX73" s="158"/>
      <c r="AY73" s="334">
        <v>3</v>
      </c>
      <c r="AZ73" s="328"/>
      <c r="BA73" s="325">
        <v>1</v>
      </c>
      <c r="BB73" s="325">
        <f t="shared" ref="BB73:BB136" si="53">AH73*AY73</f>
        <v>134.69674679999997</v>
      </c>
      <c r="BC73" s="325">
        <f t="shared" ref="BC73:BC136" si="54">AN73*AZ73</f>
        <v>0</v>
      </c>
      <c r="BD73" s="333">
        <f t="shared" ref="BD73:BD136" si="55">AT73*BA73</f>
        <v>4310.2958976</v>
      </c>
    </row>
    <row r="74" spans="1:56" s="159" customFormat="1" ht="18.75" customHeight="1" x14ac:dyDescent="0.2">
      <c r="A74" s="233">
        <v>448</v>
      </c>
      <c r="B74" s="238" t="s">
        <v>529</v>
      </c>
      <c r="C74" s="233" t="s">
        <v>142</v>
      </c>
      <c r="D74" s="266" t="s">
        <v>238</v>
      </c>
      <c r="E74" s="256">
        <v>6</v>
      </c>
      <c r="F74" s="268" t="s">
        <v>219</v>
      </c>
      <c r="G74" s="133">
        <v>0</v>
      </c>
      <c r="H74" s="134">
        <v>2</v>
      </c>
      <c r="I74" s="135">
        <v>0</v>
      </c>
      <c r="J74" s="136">
        <v>0.82500000000000007</v>
      </c>
      <c r="K74" s="135">
        <v>0</v>
      </c>
      <c r="L74" s="136">
        <v>4.95</v>
      </c>
      <c r="M74" s="137"/>
      <c r="N74" s="138"/>
      <c r="O74" s="258">
        <v>1.1000000000000001</v>
      </c>
      <c r="P74" s="253">
        <v>1.5</v>
      </c>
      <c r="Q74" s="139">
        <v>0</v>
      </c>
      <c r="R74" s="140">
        <v>3.6630000000000005E-3</v>
      </c>
      <c r="S74" s="160"/>
      <c r="T74" s="161"/>
      <c r="U74" s="162" t="s">
        <v>2</v>
      </c>
      <c r="V74" s="161"/>
      <c r="W74" s="161"/>
      <c r="X74" s="161" t="s">
        <v>3</v>
      </c>
      <c r="Y74" s="161"/>
      <c r="Z74" s="161"/>
      <c r="AA74" s="161" t="s">
        <v>3</v>
      </c>
      <c r="AB74" s="161"/>
      <c r="AC74" s="161"/>
      <c r="AD74" s="163" t="s">
        <v>3</v>
      </c>
      <c r="AE74" s="144"/>
      <c r="AF74" s="148">
        <f t="shared" si="44"/>
        <v>0.82500000000000007</v>
      </c>
      <c r="AG74" s="149">
        <f t="shared" si="43"/>
        <v>142.53623999999999</v>
      </c>
      <c r="AH74" s="149">
        <v>29.932610399999998</v>
      </c>
      <c r="AI74" s="150">
        <f t="shared" si="47"/>
        <v>246.30262271999996</v>
      </c>
      <c r="AJ74" s="149">
        <f t="shared" si="48"/>
        <v>443.63093366591994</v>
      </c>
      <c r="AK74" s="151">
        <f t="shared" si="49"/>
        <v>598.90176044899192</v>
      </c>
      <c r="AL74" s="183">
        <f t="shared" si="45"/>
        <v>4.95</v>
      </c>
      <c r="AM74" s="168">
        <f t="shared" si="31"/>
        <v>855.21744000000001</v>
      </c>
      <c r="AN74" s="152">
        <v>359.19132479999996</v>
      </c>
      <c r="AO74" s="153">
        <f t="shared" si="50"/>
        <v>1657.4113987199999</v>
      </c>
      <c r="AP74" s="152">
        <f t="shared" si="51"/>
        <v>2897.2355154019197</v>
      </c>
      <c r="AQ74" s="154">
        <f t="shared" si="52"/>
        <v>3911.2679457925915</v>
      </c>
      <c r="AR74" s="155">
        <f t="shared" si="46"/>
        <v>0</v>
      </c>
      <c r="AS74" s="156">
        <f t="shared" si="36"/>
        <v>0</v>
      </c>
      <c r="AT74" s="156">
        <v>0</v>
      </c>
      <c r="AU74" s="156">
        <f t="shared" si="40"/>
        <v>0</v>
      </c>
      <c r="AV74" s="156">
        <f t="shared" si="41"/>
        <v>0</v>
      </c>
      <c r="AW74" s="157">
        <f t="shared" si="42"/>
        <v>0</v>
      </c>
      <c r="AX74" s="158"/>
      <c r="AY74" s="334">
        <v>3</v>
      </c>
      <c r="AZ74" s="328">
        <v>1</v>
      </c>
      <c r="BA74" s="325"/>
      <c r="BB74" s="325">
        <f t="shared" si="53"/>
        <v>89.79783119999999</v>
      </c>
      <c r="BC74" s="325">
        <f t="shared" si="54"/>
        <v>359.19132479999996</v>
      </c>
      <c r="BD74" s="333">
        <f t="shared" si="55"/>
        <v>0</v>
      </c>
    </row>
    <row r="75" spans="1:56" s="159" customFormat="1" ht="18.75" customHeight="1" x14ac:dyDescent="0.2">
      <c r="A75" s="233">
        <v>449</v>
      </c>
      <c r="B75" s="238" t="s">
        <v>481</v>
      </c>
      <c r="C75" s="233" t="s">
        <v>142</v>
      </c>
      <c r="D75" s="266" t="s">
        <v>238</v>
      </c>
      <c r="E75" s="256">
        <v>6</v>
      </c>
      <c r="F75" s="268" t="s">
        <v>219</v>
      </c>
      <c r="G75" s="133">
        <v>0</v>
      </c>
      <c r="H75" s="134">
        <v>2</v>
      </c>
      <c r="I75" s="135">
        <v>0</v>
      </c>
      <c r="J75" s="136">
        <v>0.82500000000000007</v>
      </c>
      <c r="K75" s="135">
        <v>0</v>
      </c>
      <c r="L75" s="136">
        <v>4.95</v>
      </c>
      <c r="M75" s="137"/>
      <c r="N75" s="138"/>
      <c r="O75" s="258">
        <v>1.1000000000000001</v>
      </c>
      <c r="P75" s="253">
        <v>1.5</v>
      </c>
      <c r="Q75" s="139">
        <v>0</v>
      </c>
      <c r="R75" s="140">
        <v>3.6630000000000005E-3</v>
      </c>
      <c r="S75" s="160"/>
      <c r="T75" s="161"/>
      <c r="U75" s="162" t="s">
        <v>2</v>
      </c>
      <c r="V75" s="161"/>
      <c r="W75" s="161"/>
      <c r="X75" s="161" t="s">
        <v>3</v>
      </c>
      <c r="Y75" s="161"/>
      <c r="Z75" s="161"/>
      <c r="AA75" s="161" t="s">
        <v>3</v>
      </c>
      <c r="AB75" s="161"/>
      <c r="AC75" s="161"/>
      <c r="AD75" s="163" t="s">
        <v>3</v>
      </c>
      <c r="AE75" s="144"/>
      <c r="AF75" s="148">
        <f t="shared" si="44"/>
        <v>0.82500000000000007</v>
      </c>
      <c r="AG75" s="149">
        <f t="shared" si="43"/>
        <v>142.53623999999999</v>
      </c>
      <c r="AH75" s="149">
        <v>29.932610399999998</v>
      </c>
      <c r="AI75" s="150">
        <f t="shared" si="47"/>
        <v>246.30262271999996</v>
      </c>
      <c r="AJ75" s="149">
        <f t="shared" si="48"/>
        <v>443.63093366591994</v>
      </c>
      <c r="AK75" s="151">
        <f t="shared" si="49"/>
        <v>598.90176044899192</v>
      </c>
      <c r="AL75" s="183">
        <f t="shared" si="45"/>
        <v>4.95</v>
      </c>
      <c r="AM75" s="168">
        <f t="shared" si="31"/>
        <v>855.21744000000001</v>
      </c>
      <c r="AN75" s="152">
        <v>359.19132479999996</v>
      </c>
      <c r="AO75" s="153">
        <f t="shared" si="50"/>
        <v>1657.4113987199999</v>
      </c>
      <c r="AP75" s="152">
        <f t="shared" si="51"/>
        <v>2897.2355154019197</v>
      </c>
      <c r="AQ75" s="154">
        <f t="shared" si="52"/>
        <v>3911.2679457925915</v>
      </c>
      <c r="AR75" s="155">
        <f t="shared" si="46"/>
        <v>0</v>
      </c>
      <c r="AS75" s="156">
        <f t="shared" si="36"/>
        <v>0</v>
      </c>
      <c r="AT75" s="156">
        <v>0</v>
      </c>
      <c r="AU75" s="156">
        <f t="shared" si="40"/>
        <v>0</v>
      </c>
      <c r="AV75" s="156">
        <f t="shared" si="41"/>
        <v>0</v>
      </c>
      <c r="AW75" s="157">
        <f t="shared" si="42"/>
        <v>0</v>
      </c>
      <c r="AX75" s="158"/>
      <c r="AY75" s="334">
        <v>3</v>
      </c>
      <c r="AZ75" s="328">
        <v>1</v>
      </c>
      <c r="BA75" s="325"/>
      <c r="BB75" s="325">
        <f t="shared" si="53"/>
        <v>89.79783119999999</v>
      </c>
      <c r="BC75" s="325">
        <f t="shared" si="54"/>
        <v>359.19132479999996</v>
      </c>
      <c r="BD75" s="333">
        <f t="shared" si="55"/>
        <v>0</v>
      </c>
    </row>
    <row r="76" spans="1:56" s="159" customFormat="1" ht="18.75" customHeight="1" x14ac:dyDescent="0.2">
      <c r="A76" s="233">
        <v>450</v>
      </c>
      <c r="B76" s="238" t="s">
        <v>482</v>
      </c>
      <c r="C76" s="233" t="s">
        <v>142</v>
      </c>
      <c r="D76" s="266" t="s">
        <v>238</v>
      </c>
      <c r="E76" s="256">
        <v>6</v>
      </c>
      <c r="F76" s="268" t="s">
        <v>219</v>
      </c>
      <c r="G76" s="133">
        <v>0</v>
      </c>
      <c r="H76" s="134">
        <v>2</v>
      </c>
      <c r="I76" s="135">
        <v>0</v>
      </c>
      <c r="J76" s="136">
        <v>0.82500000000000007</v>
      </c>
      <c r="K76" s="135">
        <v>0</v>
      </c>
      <c r="L76" s="136">
        <v>4.95</v>
      </c>
      <c r="M76" s="137"/>
      <c r="N76" s="138"/>
      <c r="O76" s="258">
        <v>1.1000000000000001</v>
      </c>
      <c r="P76" s="253">
        <v>1.5</v>
      </c>
      <c r="Q76" s="139">
        <v>0</v>
      </c>
      <c r="R76" s="140">
        <v>3.6630000000000005E-3</v>
      </c>
      <c r="S76" s="160"/>
      <c r="T76" s="161"/>
      <c r="U76" s="162" t="s">
        <v>2</v>
      </c>
      <c r="V76" s="161"/>
      <c r="W76" s="161"/>
      <c r="X76" s="161" t="s">
        <v>3</v>
      </c>
      <c r="Y76" s="161"/>
      <c r="Z76" s="161"/>
      <c r="AA76" s="161" t="s">
        <v>3</v>
      </c>
      <c r="AB76" s="161"/>
      <c r="AC76" s="161"/>
      <c r="AD76" s="163" t="s">
        <v>3</v>
      </c>
      <c r="AE76" s="144"/>
      <c r="AF76" s="148">
        <f t="shared" si="44"/>
        <v>0.82500000000000007</v>
      </c>
      <c r="AG76" s="149">
        <f t="shared" si="43"/>
        <v>142.53623999999999</v>
      </c>
      <c r="AH76" s="149">
        <v>29.932610399999998</v>
      </c>
      <c r="AI76" s="150">
        <f t="shared" si="47"/>
        <v>246.30262271999996</v>
      </c>
      <c r="AJ76" s="149">
        <f t="shared" si="48"/>
        <v>443.63093366591994</v>
      </c>
      <c r="AK76" s="151">
        <f t="shared" si="49"/>
        <v>598.90176044899192</v>
      </c>
      <c r="AL76" s="183">
        <f t="shared" si="45"/>
        <v>4.95</v>
      </c>
      <c r="AM76" s="168">
        <f t="shared" si="31"/>
        <v>855.21744000000001</v>
      </c>
      <c r="AN76" s="152">
        <v>359.19132479999996</v>
      </c>
      <c r="AO76" s="153">
        <f t="shared" si="50"/>
        <v>1657.4113987199999</v>
      </c>
      <c r="AP76" s="152">
        <f t="shared" si="51"/>
        <v>2897.2355154019197</v>
      </c>
      <c r="AQ76" s="154">
        <f t="shared" si="52"/>
        <v>3911.2679457925915</v>
      </c>
      <c r="AR76" s="155">
        <f t="shared" si="46"/>
        <v>0</v>
      </c>
      <c r="AS76" s="156">
        <f t="shared" si="36"/>
        <v>0</v>
      </c>
      <c r="AT76" s="156">
        <v>0</v>
      </c>
      <c r="AU76" s="156">
        <f t="shared" si="40"/>
        <v>0</v>
      </c>
      <c r="AV76" s="156">
        <f t="shared" si="41"/>
        <v>0</v>
      </c>
      <c r="AW76" s="157">
        <f t="shared" si="42"/>
        <v>0</v>
      </c>
      <c r="AX76" s="158"/>
      <c r="AY76" s="334">
        <v>3</v>
      </c>
      <c r="AZ76" s="328">
        <v>1</v>
      </c>
      <c r="BA76" s="325"/>
      <c r="BB76" s="325">
        <f t="shared" si="53"/>
        <v>89.79783119999999</v>
      </c>
      <c r="BC76" s="325">
        <f t="shared" si="54"/>
        <v>359.19132479999996</v>
      </c>
      <c r="BD76" s="333">
        <f t="shared" si="55"/>
        <v>0</v>
      </c>
    </row>
    <row r="77" spans="1:56" s="2" customFormat="1" ht="18.75" customHeight="1" x14ac:dyDescent="0.2">
      <c r="A77" s="231">
        <v>451</v>
      </c>
      <c r="B77" s="237" t="s">
        <v>496</v>
      </c>
      <c r="C77" s="231" t="s">
        <v>127</v>
      </c>
      <c r="D77" s="261" t="s">
        <v>238</v>
      </c>
      <c r="E77" s="255">
        <v>6</v>
      </c>
      <c r="F77" s="267" t="s">
        <v>219</v>
      </c>
      <c r="G77" s="76">
        <v>0</v>
      </c>
      <c r="H77" s="77">
        <v>2</v>
      </c>
      <c r="I77" s="78">
        <v>0</v>
      </c>
      <c r="J77" s="79">
        <v>0.82500000000000007</v>
      </c>
      <c r="K77" s="78">
        <v>0</v>
      </c>
      <c r="L77" s="79">
        <v>4.95</v>
      </c>
      <c r="M77" s="80"/>
      <c r="N77" s="81"/>
      <c r="O77" s="257">
        <v>1.1000000000000001</v>
      </c>
      <c r="P77" s="252">
        <v>1.5</v>
      </c>
      <c r="Q77" s="102">
        <v>0</v>
      </c>
      <c r="R77" s="103">
        <v>3.6630000000000005E-3</v>
      </c>
      <c r="S77" s="34"/>
      <c r="T77" s="32"/>
      <c r="U77" s="33" t="s">
        <v>2</v>
      </c>
      <c r="V77" s="32"/>
      <c r="W77" s="32"/>
      <c r="X77" s="32" t="s">
        <v>3</v>
      </c>
      <c r="Y77" s="32"/>
      <c r="Z77" s="32"/>
      <c r="AA77" s="32" t="s">
        <v>3</v>
      </c>
      <c r="AB77" s="32"/>
      <c r="AC77" s="32"/>
      <c r="AD77" s="31" t="s">
        <v>3</v>
      </c>
      <c r="AE77" s="125"/>
      <c r="AF77" s="17">
        <f t="shared" si="44"/>
        <v>0.82500000000000007</v>
      </c>
      <c r="AG77" s="15">
        <f t="shared" si="43"/>
        <v>142.53623999999999</v>
      </c>
      <c r="AH77" s="15">
        <v>29.932610399999998</v>
      </c>
      <c r="AI77" s="16">
        <f t="shared" si="47"/>
        <v>246.30262271999996</v>
      </c>
      <c r="AJ77" s="15">
        <f t="shared" si="48"/>
        <v>443.63093366591994</v>
      </c>
      <c r="AK77" s="14">
        <f t="shared" si="49"/>
        <v>598.90176044899192</v>
      </c>
      <c r="AL77" s="27">
        <f t="shared" si="45"/>
        <v>4.95</v>
      </c>
      <c r="AM77" s="106">
        <f t="shared" si="31"/>
        <v>855.21744000000001</v>
      </c>
      <c r="AN77" s="12">
        <v>359.19132479999996</v>
      </c>
      <c r="AO77" s="35">
        <f t="shared" si="50"/>
        <v>1657.4113987199999</v>
      </c>
      <c r="AP77" s="12">
        <f t="shared" si="51"/>
        <v>2897.2355154019197</v>
      </c>
      <c r="AQ77" s="11">
        <f t="shared" si="52"/>
        <v>3911.2679457925915</v>
      </c>
      <c r="AR77" s="104">
        <f t="shared" si="46"/>
        <v>0</v>
      </c>
      <c r="AS77" s="30">
        <f t="shared" si="36"/>
        <v>0</v>
      </c>
      <c r="AT77" s="30">
        <v>0</v>
      </c>
      <c r="AU77" s="30">
        <f t="shared" si="40"/>
        <v>0</v>
      </c>
      <c r="AV77" s="30">
        <f t="shared" si="41"/>
        <v>0</v>
      </c>
      <c r="AW77" s="29">
        <f t="shared" si="42"/>
        <v>0</v>
      </c>
      <c r="AX77" s="158"/>
      <c r="AY77" s="334">
        <v>3</v>
      </c>
      <c r="AZ77" s="328">
        <v>1</v>
      </c>
      <c r="BA77" s="327"/>
      <c r="BB77" s="325">
        <f t="shared" si="53"/>
        <v>89.79783119999999</v>
      </c>
      <c r="BC77" s="325">
        <f t="shared" si="54"/>
        <v>359.19132479999996</v>
      </c>
      <c r="BD77" s="333">
        <f t="shared" si="55"/>
        <v>0</v>
      </c>
    </row>
    <row r="78" spans="1:56" s="2" customFormat="1" ht="18.75" customHeight="1" x14ac:dyDescent="0.2">
      <c r="A78" s="231">
        <v>452</v>
      </c>
      <c r="B78" s="237" t="s">
        <v>532</v>
      </c>
      <c r="C78" s="231" t="s">
        <v>142</v>
      </c>
      <c r="D78" s="261" t="s">
        <v>238</v>
      </c>
      <c r="E78" s="255">
        <v>6</v>
      </c>
      <c r="F78" s="267" t="s">
        <v>219</v>
      </c>
      <c r="G78" s="76">
        <v>0</v>
      </c>
      <c r="H78" s="77">
        <v>2</v>
      </c>
      <c r="I78" s="78">
        <v>0</v>
      </c>
      <c r="J78" s="79">
        <v>0.82500000000000007</v>
      </c>
      <c r="K78" s="78">
        <v>0</v>
      </c>
      <c r="L78" s="79">
        <v>4.95</v>
      </c>
      <c r="M78" s="80"/>
      <c r="N78" s="81"/>
      <c r="O78" s="257">
        <v>1.1000000000000001</v>
      </c>
      <c r="P78" s="252">
        <v>1.5</v>
      </c>
      <c r="Q78" s="102">
        <v>0</v>
      </c>
      <c r="R78" s="103">
        <v>3.6630000000000005E-3</v>
      </c>
      <c r="S78" s="34"/>
      <c r="T78" s="32"/>
      <c r="U78" s="33" t="s">
        <v>2</v>
      </c>
      <c r="V78" s="32"/>
      <c r="W78" s="32"/>
      <c r="X78" s="32" t="s">
        <v>3</v>
      </c>
      <c r="Y78" s="32"/>
      <c r="Z78" s="32"/>
      <c r="AA78" s="32" t="s">
        <v>3</v>
      </c>
      <c r="AB78" s="32"/>
      <c r="AC78" s="32"/>
      <c r="AD78" s="31" t="s">
        <v>3</v>
      </c>
      <c r="AE78" s="125"/>
      <c r="AF78" s="17">
        <f t="shared" si="44"/>
        <v>0.82500000000000007</v>
      </c>
      <c r="AG78" s="15">
        <f t="shared" si="43"/>
        <v>142.53623999999999</v>
      </c>
      <c r="AH78" s="15">
        <v>29.932610399999998</v>
      </c>
      <c r="AI78" s="16">
        <f>AH78+AG78+(AG78*0.174)+(AG78*0.344)</f>
        <v>246.30262271999996</v>
      </c>
      <c r="AJ78" s="15">
        <f>AI78+(0.847*AG78)+(0.311*AI78)</f>
        <v>443.63093366591994</v>
      </c>
      <c r="AK78" s="14">
        <f>AJ78+(0.35*AJ78)</f>
        <v>598.90176044899192</v>
      </c>
      <c r="AL78" s="27">
        <f t="shared" si="45"/>
        <v>4.95</v>
      </c>
      <c r="AM78" s="106">
        <f t="shared" si="31"/>
        <v>855.21744000000001</v>
      </c>
      <c r="AN78" s="12">
        <v>359.19132479999996</v>
      </c>
      <c r="AO78" s="35">
        <f>AN78+AM78+(AM78*0.174)+(AM78*0.344)</f>
        <v>1657.4113987199999</v>
      </c>
      <c r="AP78" s="12">
        <f>AO78+(0.847*AM78)+(0.311*AO78)</f>
        <v>2897.2355154019197</v>
      </c>
      <c r="AQ78" s="11">
        <f>AP78+(0.35*AP78)</f>
        <v>3911.2679457925915</v>
      </c>
      <c r="AR78" s="104">
        <f t="shared" si="46"/>
        <v>0</v>
      </c>
      <c r="AS78" s="30">
        <f t="shared" si="36"/>
        <v>0</v>
      </c>
      <c r="AT78" s="30">
        <v>0</v>
      </c>
      <c r="AU78" s="30">
        <f t="shared" si="40"/>
        <v>0</v>
      </c>
      <c r="AV78" s="30">
        <f t="shared" si="41"/>
        <v>0</v>
      </c>
      <c r="AW78" s="29">
        <f t="shared" si="42"/>
        <v>0</v>
      </c>
      <c r="AX78" s="158"/>
      <c r="AY78" s="334">
        <v>3</v>
      </c>
      <c r="AZ78" s="328">
        <v>1</v>
      </c>
      <c r="BA78" s="327"/>
      <c r="BB78" s="325">
        <f t="shared" si="53"/>
        <v>89.79783119999999</v>
      </c>
      <c r="BC78" s="325">
        <f t="shared" si="54"/>
        <v>359.19132479999996</v>
      </c>
      <c r="BD78" s="333">
        <f t="shared" si="55"/>
        <v>0</v>
      </c>
    </row>
    <row r="79" spans="1:56" s="2" customFormat="1" ht="18.75" customHeight="1" x14ac:dyDescent="0.2">
      <c r="A79" s="231">
        <v>453</v>
      </c>
      <c r="B79" s="237" t="s">
        <v>483</v>
      </c>
      <c r="C79" s="231" t="s">
        <v>134</v>
      </c>
      <c r="D79" s="261" t="s">
        <v>238</v>
      </c>
      <c r="E79" s="255">
        <v>6</v>
      </c>
      <c r="F79" s="267" t="s">
        <v>219</v>
      </c>
      <c r="G79" s="76">
        <v>0</v>
      </c>
      <c r="H79" s="77">
        <v>2</v>
      </c>
      <c r="I79" s="78">
        <v>0</v>
      </c>
      <c r="J79" s="79">
        <v>0.82500000000000007</v>
      </c>
      <c r="K79" s="78">
        <v>0</v>
      </c>
      <c r="L79" s="79">
        <v>4.95</v>
      </c>
      <c r="M79" s="80"/>
      <c r="N79" s="81"/>
      <c r="O79" s="257">
        <v>1.1000000000000001</v>
      </c>
      <c r="P79" s="252">
        <v>1.5</v>
      </c>
      <c r="Q79" s="102">
        <v>0</v>
      </c>
      <c r="R79" s="103">
        <v>3.6630000000000005E-3</v>
      </c>
      <c r="S79" s="34"/>
      <c r="T79" s="32"/>
      <c r="U79" s="33" t="s">
        <v>2</v>
      </c>
      <c r="V79" s="32"/>
      <c r="W79" s="32"/>
      <c r="X79" s="32" t="s">
        <v>3</v>
      </c>
      <c r="Y79" s="32"/>
      <c r="Z79" s="32"/>
      <c r="AA79" s="32" t="s">
        <v>3</v>
      </c>
      <c r="AB79" s="32"/>
      <c r="AC79" s="32"/>
      <c r="AD79" s="31" t="s">
        <v>3</v>
      </c>
      <c r="AE79" s="125"/>
      <c r="AF79" s="17">
        <f t="shared" si="44"/>
        <v>0.82500000000000007</v>
      </c>
      <c r="AG79" s="15">
        <f t="shared" si="43"/>
        <v>142.53623999999999</v>
      </c>
      <c r="AH79" s="15">
        <v>29.932610399999998</v>
      </c>
      <c r="AI79" s="16">
        <f t="shared" si="47"/>
        <v>246.30262271999996</v>
      </c>
      <c r="AJ79" s="15">
        <f t="shared" si="48"/>
        <v>443.63093366591994</v>
      </c>
      <c r="AK79" s="14">
        <f t="shared" si="49"/>
        <v>598.90176044899192</v>
      </c>
      <c r="AL79" s="27">
        <f t="shared" si="45"/>
        <v>4.95</v>
      </c>
      <c r="AM79" s="106">
        <f t="shared" si="31"/>
        <v>855.21744000000001</v>
      </c>
      <c r="AN79" s="12">
        <v>359.19132479999996</v>
      </c>
      <c r="AO79" s="35">
        <f t="shared" si="50"/>
        <v>1657.4113987199999</v>
      </c>
      <c r="AP79" s="12">
        <f t="shared" si="51"/>
        <v>2897.2355154019197</v>
      </c>
      <c r="AQ79" s="11">
        <f t="shared" si="52"/>
        <v>3911.2679457925915</v>
      </c>
      <c r="AR79" s="104">
        <f t="shared" si="46"/>
        <v>0</v>
      </c>
      <c r="AS79" s="30">
        <f t="shared" si="36"/>
        <v>0</v>
      </c>
      <c r="AT79" s="30">
        <v>0</v>
      </c>
      <c r="AU79" s="30">
        <f t="shared" si="40"/>
        <v>0</v>
      </c>
      <c r="AV79" s="30">
        <f t="shared" si="41"/>
        <v>0</v>
      </c>
      <c r="AW79" s="29">
        <f t="shared" si="42"/>
        <v>0</v>
      </c>
      <c r="AX79" s="158"/>
      <c r="AY79" s="334">
        <v>3</v>
      </c>
      <c r="AZ79" s="328">
        <v>1</v>
      </c>
      <c r="BA79" s="327"/>
      <c r="BB79" s="325">
        <f t="shared" si="53"/>
        <v>89.79783119999999</v>
      </c>
      <c r="BC79" s="325">
        <f t="shared" si="54"/>
        <v>359.19132479999996</v>
      </c>
      <c r="BD79" s="333">
        <f t="shared" si="55"/>
        <v>0</v>
      </c>
    </row>
    <row r="80" spans="1:56" s="2" customFormat="1" ht="18.75" customHeight="1" x14ac:dyDescent="0.2">
      <c r="A80" s="231">
        <v>454</v>
      </c>
      <c r="B80" s="237" t="s">
        <v>533</v>
      </c>
      <c r="C80" s="231" t="s">
        <v>534</v>
      </c>
      <c r="D80" s="261" t="s">
        <v>238</v>
      </c>
      <c r="E80" s="255">
        <v>6</v>
      </c>
      <c r="F80" s="267" t="s">
        <v>219</v>
      </c>
      <c r="G80" s="76">
        <v>0</v>
      </c>
      <c r="H80" s="77">
        <v>2</v>
      </c>
      <c r="I80" s="78">
        <v>0</v>
      </c>
      <c r="J80" s="79">
        <v>0.82500000000000007</v>
      </c>
      <c r="K80" s="78">
        <v>0</v>
      </c>
      <c r="L80" s="79">
        <v>4.95</v>
      </c>
      <c r="M80" s="80"/>
      <c r="N80" s="81"/>
      <c r="O80" s="257">
        <v>1.1000000000000001</v>
      </c>
      <c r="P80" s="252">
        <v>1.5</v>
      </c>
      <c r="Q80" s="102">
        <v>0</v>
      </c>
      <c r="R80" s="103">
        <v>3.6630000000000005E-3</v>
      </c>
      <c r="S80" s="34"/>
      <c r="T80" s="32"/>
      <c r="U80" s="33" t="s">
        <v>2</v>
      </c>
      <c r="V80" s="32"/>
      <c r="W80" s="32"/>
      <c r="X80" s="32" t="s">
        <v>3</v>
      </c>
      <c r="Y80" s="32"/>
      <c r="Z80" s="32"/>
      <c r="AA80" s="32" t="s">
        <v>3</v>
      </c>
      <c r="AB80" s="32"/>
      <c r="AC80" s="32"/>
      <c r="AD80" s="31" t="s">
        <v>3</v>
      </c>
      <c r="AE80" s="125"/>
      <c r="AF80" s="17">
        <f t="shared" si="44"/>
        <v>0.82500000000000007</v>
      </c>
      <c r="AG80" s="15">
        <f t="shared" si="43"/>
        <v>142.53623999999999</v>
      </c>
      <c r="AH80" s="15">
        <v>29.932610399999998</v>
      </c>
      <c r="AI80" s="16">
        <f>AH80+AG80+(AG80*0.174)+(AG80*0.344)</f>
        <v>246.30262271999996</v>
      </c>
      <c r="AJ80" s="15">
        <f>AI80+(0.847*AG80)+(0.311*AI80)</f>
        <v>443.63093366591994</v>
      </c>
      <c r="AK80" s="14">
        <f>AJ80+(0.35*AJ80)</f>
        <v>598.90176044899192</v>
      </c>
      <c r="AL80" s="27">
        <f t="shared" si="45"/>
        <v>4.95</v>
      </c>
      <c r="AM80" s="106">
        <f t="shared" si="31"/>
        <v>855.21744000000001</v>
      </c>
      <c r="AN80" s="12">
        <v>359.19132479999996</v>
      </c>
      <c r="AO80" s="35">
        <f>AN80+AM80+(AM80*0.174)+(AM80*0.344)</f>
        <v>1657.4113987199999</v>
      </c>
      <c r="AP80" s="12">
        <f>AO80+(0.847*AM80)+(0.311*AO80)</f>
        <v>2897.2355154019197</v>
      </c>
      <c r="AQ80" s="11">
        <f>AP80+(0.35*AP80)</f>
        <v>3911.2679457925915</v>
      </c>
      <c r="AR80" s="104">
        <f t="shared" si="46"/>
        <v>0</v>
      </c>
      <c r="AS80" s="30">
        <f t="shared" si="36"/>
        <v>0</v>
      </c>
      <c r="AT80" s="30">
        <v>0</v>
      </c>
      <c r="AU80" s="30">
        <f t="shared" si="40"/>
        <v>0</v>
      </c>
      <c r="AV80" s="30">
        <f t="shared" si="41"/>
        <v>0</v>
      </c>
      <c r="AW80" s="29">
        <f t="shared" si="42"/>
        <v>0</v>
      </c>
      <c r="AX80" s="158"/>
      <c r="AY80" s="334">
        <v>3</v>
      </c>
      <c r="AZ80" s="328">
        <v>1</v>
      </c>
      <c r="BA80" s="327"/>
      <c r="BB80" s="325">
        <f t="shared" si="53"/>
        <v>89.79783119999999</v>
      </c>
      <c r="BC80" s="325">
        <f t="shared" si="54"/>
        <v>359.19132479999996</v>
      </c>
      <c r="BD80" s="333">
        <f t="shared" si="55"/>
        <v>0</v>
      </c>
    </row>
    <row r="81" spans="1:56" s="2" customFormat="1" ht="18.75" customHeight="1" x14ac:dyDescent="0.2">
      <c r="A81" s="231">
        <v>455</v>
      </c>
      <c r="B81" s="237" t="s">
        <v>497</v>
      </c>
      <c r="C81" s="231" t="s">
        <v>138</v>
      </c>
      <c r="D81" s="261" t="s">
        <v>238</v>
      </c>
      <c r="E81" s="255">
        <v>6</v>
      </c>
      <c r="F81" s="267" t="s">
        <v>219</v>
      </c>
      <c r="G81" s="76">
        <v>0</v>
      </c>
      <c r="H81" s="77">
        <v>2</v>
      </c>
      <c r="I81" s="78">
        <v>0</v>
      </c>
      <c r="J81" s="79">
        <v>0.82500000000000007</v>
      </c>
      <c r="K81" s="78">
        <v>0</v>
      </c>
      <c r="L81" s="79">
        <v>4.95</v>
      </c>
      <c r="M81" s="80"/>
      <c r="N81" s="81"/>
      <c r="O81" s="257">
        <v>1.1000000000000001</v>
      </c>
      <c r="P81" s="252">
        <v>1.5</v>
      </c>
      <c r="Q81" s="102">
        <v>0</v>
      </c>
      <c r="R81" s="103">
        <v>3.6630000000000005E-3</v>
      </c>
      <c r="S81" s="34"/>
      <c r="T81" s="32"/>
      <c r="U81" s="33" t="s">
        <v>2</v>
      </c>
      <c r="V81" s="32"/>
      <c r="W81" s="32"/>
      <c r="X81" s="32" t="s">
        <v>3</v>
      </c>
      <c r="Y81" s="32"/>
      <c r="Z81" s="32"/>
      <c r="AA81" s="32" t="s">
        <v>3</v>
      </c>
      <c r="AB81" s="32"/>
      <c r="AC81" s="32"/>
      <c r="AD81" s="31" t="s">
        <v>3</v>
      </c>
      <c r="AE81" s="125"/>
      <c r="AF81" s="17">
        <f t="shared" si="44"/>
        <v>0.82500000000000007</v>
      </c>
      <c r="AG81" s="15">
        <f t="shared" si="43"/>
        <v>142.53623999999999</v>
      </c>
      <c r="AH81" s="15">
        <v>29.932610399999998</v>
      </c>
      <c r="AI81" s="16">
        <f t="shared" si="47"/>
        <v>246.30262271999996</v>
      </c>
      <c r="AJ81" s="15">
        <f t="shared" si="48"/>
        <v>443.63093366591994</v>
      </c>
      <c r="AK81" s="14">
        <f t="shared" si="49"/>
        <v>598.90176044899192</v>
      </c>
      <c r="AL81" s="27">
        <f t="shared" si="45"/>
        <v>4.95</v>
      </c>
      <c r="AM81" s="106">
        <f t="shared" si="31"/>
        <v>855.21744000000001</v>
      </c>
      <c r="AN81" s="12">
        <v>359.19132479999996</v>
      </c>
      <c r="AO81" s="35">
        <f t="shared" si="50"/>
        <v>1657.4113987199999</v>
      </c>
      <c r="AP81" s="12">
        <f t="shared" si="51"/>
        <v>2897.2355154019197</v>
      </c>
      <c r="AQ81" s="11">
        <f t="shared" si="52"/>
        <v>3911.2679457925915</v>
      </c>
      <c r="AR81" s="104">
        <f t="shared" si="46"/>
        <v>0</v>
      </c>
      <c r="AS81" s="30">
        <f t="shared" si="36"/>
        <v>0</v>
      </c>
      <c r="AT81" s="30">
        <v>0</v>
      </c>
      <c r="AU81" s="30">
        <f t="shared" si="40"/>
        <v>0</v>
      </c>
      <c r="AV81" s="30">
        <f t="shared" si="41"/>
        <v>0</v>
      </c>
      <c r="AW81" s="29">
        <f t="shared" si="42"/>
        <v>0</v>
      </c>
      <c r="AX81" s="158"/>
      <c r="AY81" s="334">
        <v>3</v>
      </c>
      <c r="AZ81" s="328">
        <v>1</v>
      </c>
      <c r="BA81" s="327"/>
      <c r="BB81" s="325">
        <f t="shared" si="53"/>
        <v>89.79783119999999</v>
      </c>
      <c r="BC81" s="325">
        <f t="shared" si="54"/>
        <v>359.19132479999996</v>
      </c>
      <c r="BD81" s="333">
        <f t="shared" si="55"/>
        <v>0</v>
      </c>
    </row>
    <row r="82" spans="1:56" s="2" customFormat="1" ht="18.75" customHeight="1" x14ac:dyDescent="0.2">
      <c r="A82" s="231">
        <v>456</v>
      </c>
      <c r="B82" s="237" t="s">
        <v>521</v>
      </c>
      <c r="C82" s="231" t="s">
        <v>138</v>
      </c>
      <c r="D82" s="261" t="s">
        <v>238</v>
      </c>
      <c r="E82" s="255">
        <v>6</v>
      </c>
      <c r="F82" s="267" t="s">
        <v>219</v>
      </c>
      <c r="G82" s="76">
        <v>0</v>
      </c>
      <c r="H82" s="77">
        <v>2</v>
      </c>
      <c r="I82" s="78">
        <v>0</v>
      </c>
      <c r="J82" s="79">
        <v>0.82500000000000007</v>
      </c>
      <c r="K82" s="78">
        <v>0</v>
      </c>
      <c r="L82" s="79">
        <v>4.95</v>
      </c>
      <c r="M82" s="80"/>
      <c r="N82" s="81"/>
      <c r="O82" s="257">
        <v>1.1000000000000001</v>
      </c>
      <c r="P82" s="252">
        <v>1.5</v>
      </c>
      <c r="Q82" s="102">
        <v>0</v>
      </c>
      <c r="R82" s="103">
        <v>3.6630000000000005E-3</v>
      </c>
      <c r="S82" s="34"/>
      <c r="T82" s="32"/>
      <c r="U82" s="33" t="s">
        <v>2</v>
      </c>
      <c r="V82" s="32"/>
      <c r="W82" s="32"/>
      <c r="X82" s="32" t="s">
        <v>3</v>
      </c>
      <c r="Y82" s="32"/>
      <c r="Z82" s="32"/>
      <c r="AA82" s="32" t="s">
        <v>3</v>
      </c>
      <c r="AB82" s="32"/>
      <c r="AC82" s="32"/>
      <c r="AD82" s="31" t="s">
        <v>3</v>
      </c>
      <c r="AE82" s="125"/>
      <c r="AF82" s="17">
        <f t="shared" si="44"/>
        <v>0.82500000000000007</v>
      </c>
      <c r="AG82" s="15">
        <f t="shared" si="43"/>
        <v>142.53623999999999</v>
      </c>
      <c r="AH82" s="15">
        <v>29.932610399999998</v>
      </c>
      <c r="AI82" s="16">
        <f t="shared" si="47"/>
        <v>246.30262271999996</v>
      </c>
      <c r="AJ82" s="15">
        <f t="shared" si="48"/>
        <v>443.63093366591994</v>
      </c>
      <c r="AK82" s="14">
        <f t="shared" si="49"/>
        <v>598.90176044899192</v>
      </c>
      <c r="AL82" s="27">
        <f t="shared" si="45"/>
        <v>4.95</v>
      </c>
      <c r="AM82" s="106">
        <f t="shared" si="31"/>
        <v>855.21744000000001</v>
      </c>
      <c r="AN82" s="12">
        <v>359.19132479999996</v>
      </c>
      <c r="AO82" s="35">
        <f t="shared" si="50"/>
        <v>1657.4113987199999</v>
      </c>
      <c r="AP82" s="12">
        <f t="shared" si="51"/>
        <v>2897.2355154019197</v>
      </c>
      <c r="AQ82" s="11">
        <f t="shared" si="52"/>
        <v>3911.2679457925915</v>
      </c>
      <c r="AR82" s="104">
        <f t="shared" si="46"/>
        <v>0</v>
      </c>
      <c r="AS82" s="30">
        <f t="shared" si="36"/>
        <v>0</v>
      </c>
      <c r="AT82" s="30">
        <v>0</v>
      </c>
      <c r="AU82" s="30">
        <f t="shared" si="40"/>
        <v>0</v>
      </c>
      <c r="AV82" s="30">
        <f t="shared" si="41"/>
        <v>0</v>
      </c>
      <c r="AW82" s="29">
        <f t="shared" si="42"/>
        <v>0</v>
      </c>
      <c r="AX82" s="158"/>
      <c r="AY82" s="334">
        <v>3</v>
      </c>
      <c r="AZ82" s="328">
        <v>1</v>
      </c>
      <c r="BA82" s="327"/>
      <c r="BB82" s="325">
        <f t="shared" si="53"/>
        <v>89.79783119999999</v>
      </c>
      <c r="BC82" s="325">
        <f t="shared" si="54"/>
        <v>359.19132479999996</v>
      </c>
      <c r="BD82" s="333">
        <f t="shared" si="55"/>
        <v>0</v>
      </c>
    </row>
    <row r="83" spans="1:56" s="2" customFormat="1" ht="18.75" customHeight="1" x14ac:dyDescent="0.2">
      <c r="A83" s="231">
        <v>457</v>
      </c>
      <c r="B83" s="237" t="s">
        <v>535</v>
      </c>
      <c r="C83" s="231" t="s">
        <v>138</v>
      </c>
      <c r="D83" s="261" t="s">
        <v>238</v>
      </c>
      <c r="E83" s="255">
        <v>6</v>
      </c>
      <c r="F83" s="267" t="s">
        <v>219</v>
      </c>
      <c r="G83" s="76">
        <v>0</v>
      </c>
      <c r="H83" s="77">
        <v>2</v>
      </c>
      <c r="I83" s="78">
        <v>0</v>
      </c>
      <c r="J83" s="79">
        <v>0.82500000000000007</v>
      </c>
      <c r="K83" s="78">
        <v>0</v>
      </c>
      <c r="L83" s="79">
        <v>4.95</v>
      </c>
      <c r="M83" s="80"/>
      <c r="N83" s="81"/>
      <c r="O83" s="257">
        <v>1.1000000000000001</v>
      </c>
      <c r="P83" s="252">
        <v>1.5</v>
      </c>
      <c r="Q83" s="102">
        <v>0</v>
      </c>
      <c r="R83" s="103">
        <v>3.6630000000000005E-3</v>
      </c>
      <c r="S83" s="34"/>
      <c r="T83" s="32"/>
      <c r="U83" s="33" t="s">
        <v>2</v>
      </c>
      <c r="V83" s="32"/>
      <c r="W83" s="32"/>
      <c r="X83" s="32" t="s">
        <v>3</v>
      </c>
      <c r="Y83" s="32"/>
      <c r="Z83" s="32"/>
      <c r="AA83" s="32" t="s">
        <v>3</v>
      </c>
      <c r="AB83" s="32"/>
      <c r="AC83" s="32"/>
      <c r="AD83" s="31" t="s">
        <v>3</v>
      </c>
      <c r="AE83" s="125"/>
      <c r="AF83" s="17">
        <f t="shared" si="44"/>
        <v>0.82500000000000007</v>
      </c>
      <c r="AG83" s="15">
        <f t="shared" si="43"/>
        <v>142.53623999999999</v>
      </c>
      <c r="AH83" s="15">
        <v>29.932610399999998</v>
      </c>
      <c r="AI83" s="16">
        <f t="shared" si="47"/>
        <v>246.30262271999996</v>
      </c>
      <c r="AJ83" s="15">
        <f t="shared" si="48"/>
        <v>443.63093366591994</v>
      </c>
      <c r="AK83" s="14">
        <f t="shared" si="49"/>
        <v>598.90176044899192</v>
      </c>
      <c r="AL83" s="27">
        <f t="shared" si="45"/>
        <v>4.95</v>
      </c>
      <c r="AM83" s="106">
        <f t="shared" si="31"/>
        <v>855.21744000000001</v>
      </c>
      <c r="AN83" s="12">
        <v>359.19132479999996</v>
      </c>
      <c r="AO83" s="35">
        <f t="shared" si="50"/>
        <v>1657.4113987199999</v>
      </c>
      <c r="AP83" s="12">
        <f t="shared" si="51"/>
        <v>2897.2355154019197</v>
      </c>
      <c r="AQ83" s="11">
        <f t="shared" si="52"/>
        <v>3911.2679457925915</v>
      </c>
      <c r="AR83" s="104">
        <f t="shared" si="46"/>
        <v>0</v>
      </c>
      <c r="AS83" s="30">
        <f t="shared" si="36"/>
        <v>0</v>
      </c>
      <c r="AT83" s="30">
        <v>0</v>
      </c>
      <c r="AU83" s="30">
        <f t="shared" si="40"/>
        <v>0</v>
      </c>
      <c r="AV83" s="30">
        <f t="shared" si="41"/>
        <v>0</v>
      </c>
      <c r="AW83" s="29">
        <f t="shared" si="42"/>
        <v>0</v>
      </c>
      <c r="AX83" s="158"/>
      <c r="AY83" s="334">
        <v>3</v>
      </c>
      <c r="AZ83" s="328">
        <v>1</v>
      </c>
      <c r="BA83" s="327"/>
      <c r="BB83" s="325">
        <f t="shared" si="53"/>
        <v>89.79783119999999</v>
      </c>
      <c r="BC83" s="325">
        <f t="shared" si="54"/>
        <v>359.19132479999996</v>
      </c>
      <c r="BD83" s="333">
        <f t="shared" si="55"/>
        <v>0</v>
      </c>
    </row>
    <row r="84" spans="1:56" s="2" customFormat="1" ht="18.75" customHeight="1" x14ac:dyDescent="0.2">
      <c r="A84" s="231">
        <v>458</v>
      </c>
      <c r="B84" s="241" t="s">
        <v>536</v>
      </c>
      <c r="C84" s="231" t="s">
        <v>539</v>
      </c>
      <c r="D84" s="261" t="s">
        <v>238</v>
      </c>
      <c r="E84" s="255">
        <v>6</v>
      </c>
      <c r="F84" s="267" t="s">
        <v>131</v>
      </c>
      <c r="G84" s="76">
        <v>0</v>
      </c>
      <c r="H84" s="77">
        <v>2</v>
      </c>
      <c r="I84" s="78">
        <v>0</v>
      </c>
      <c r="J84" s="79">
        <v>0.82500000000000007</v>
      </c>
      <c r="K84" s="78">
        <v>0</v>
      </c>
      <c r="L84" s="79">
        <v>4.95</v>
      </c>
      <c r="M84" s="80"/>
      <c r="N84" s="81"/>
      <c r="O84" s="257">
        <v>1.1000000000000001</v>
      </c>
      <c r="P84" s="252">
        <v>1.5</v>
      </c>
      <c r="Q84" s="102">
        <v>0</v>
      </c>
      <c r="R84" s="103">
        <v>3.6630000000000005E-3</v>
      </c>
      <c r="S84" s="34" t="s">
        <v>3</v>
      </c>
      <c r="T84" s="32"/>
      <c r="U84" s="32"/>
      <c r="V84" s="32" t="s">
        <v>3</v>
      </c>
      <c r="W84" s="32"/>
      <c r="X84" s="32"/>
      <c r="Y84" s="32" t="s">
        <v>3</v>
      </c>
      <c r="Z84" s="32"/>
      <c r="AA84" s="32"/>
      <c r="AB84" s="33" t="s">
        <v>2</v>
      </c>
      <c r="AC84" s="32"/>
      <c r="AD84" s="31"/>
      <c r="AE84" s="125"/>
      <c r="AF84" s="17">
        <f t="shared" si="44"/>
        <v>0.82500000000000007</v>
      </c>
      <c r="AG84" s="15">
        <f t="shared" si="43"/>
        <v>142.53623999999999</v>
      </c>
      <c r="AH84" s="15">
        <v>29.932610399999998</v>
      </c>
      <c r="AI84" s="16">
        <f t="shared" si="47"/>
        <v>246.30262271999996</v>
      </c>
      <c r="AJ84" s="15">
        <f t="shared" si="48"/>
        <v>443.63093366591994</v>
      </c>
      <c r="AK84" s="14">
        <f t="shared" si="49"/>
        <v>598.90176044899192</v>
      </c>
      <c r="AL84" s="27">
        <f t="shared" si="45"/>
        <v>4.95</v>
      </c>
      <c r="AM84" s="106">
        <f t="shared" si="31"/>
        <v>855.21744000000001</v>
      </c>
      <c r="AN84" s="12">
        <v>359.19132479999996</v>
      </c>
      <c r="AO84" s="35">
        <f t="shared" si="50"/>
        <v>1657.4113987199999</v>
      </c>
      <c r="AP84" s="12">
        <f t="shared" si="51"/>
        <v>2897.2355154019197</v>
      </c>
      <c r="AQ84" s="11">
        <f t="shared" si="52"/>
        <v>3911.2679457925915</v>
      </c>
      <c r="AR84" s="104">
        <f t="shared" si="46"/>
        <v>0</v>
      </c>
      <c r="AS84" s="30">
        <f t="shared" si="36"/>
        <v>0</v>
      </c>
      <c r="AT84" s="30">
        <v>0</v>
      </c>
      <c r="AU84" s="30">
        <f t="shared" si="40"/>
        <v>0</v>
      </c>
      <c r="AV84" s="30">
        <f t="shared" si="41"/>
        <v>0</v>
      </c>
      <c r="AW84" s="29">
        <f t="shared" si="42"/>
        <v>0</v>
      </c>
      <c r="AX84" s="158"/>
      <c r="AY84" s="334">
        <v>3</v>
      </c>
      <c r="AZ84" s="328">
        <v>1</v>
      </c>
      <c r="BA84" s="327"/>
      <c r="BB84" s="325">
        <f t="shared" si="53"/>
        <v>89.79783119999999</v>
      </c>
      <c r="BC84" s="325">
        <f t="shared" si="54"/>
        <v>359.19132479999996</v>
      </c>
      <c r="BD84" s="333">
        <f t="shared" si="55"/>
        <v>0</v>
      </c>
    </row>
    <row r="85" spans="1:56" s="2" customFormat="1" ht="18.75" customHeight="1" x14ac:dyDescent="0.2">
      <c r="A85" s="231">
        <v>459</v>
      </c>
      <c r="B85" s="241" t="s">
        <v>537</v>
      </c>
      <c r="C85" s="231" t="s">
        <v>539</v>
      </c>
      <c r="D85" s="261" t="s">
        <v>238</v>
      </c>
      <c r="E85" s="255">
        <v>6</v>
      </c>
      <c r="F85" s="267" t="s">
        <v>131</v>
      </c>
      <c r="G85" s="76">
        <v>0</v>
      </c>
      <c r="H85" s="77">
        <v>2</v>
      </c>
      <c r="I85" s="78">
        <v>0</v>
      </c>
      <c r="J85" s="79">
        <v>0.82500000000000007</v>
      </c>
      <c r="K85" s="78">
        <v>0</v>
      </c>
      <c r="L85" s="79">
        <v>4.95</v>
      </c>
      <c r="M85" s="80"/>
      <c r="N85" s="81"/>
      <c r="O85" s="257">
        <v>1.1000000000000001</v>
      </c>
      <c r="P85" s="252">
        <v>1.5</v>
      </c>
      <c r="Q85" s="102">
        <v>0</v>
      </c>
      <c r="R85" s="103">
        <v>3.6630000000000005E-3</v>
      </c>
      <c r="S85" s="34" t="s">
        <v>3</v>
      </c>
      <c r="T85" s="32"/>
      <c r="U85" s="32"/>
      <c r="V85" s="32" t="s">
        <v>3</v>
      </c>
      <c r="W85" s="32"/>
      <c r="X85" s="32"/>
      <c r="Y85" s="32" t="s">
        <v>3</v>
      </c>
      <c r="Z85" s="32"/>
      <c r="AA85" s="32"/>
      <c r="AB85" s="33" t="s">
        <v>2</v>
      </c>
      <c r="AC85" s="32"/>
      <c r="AD85" s="31"/>
      <c r="AE85" s="125"/>
      <c r="AF85" s="17">
        <f t="shared" si="44"/>
        <v>0.82500000000000007</v>
      </c>
      <c r="AG85" s="15">
        <f t="shared" si="43"/>
        <v>142.53623999999999</v>
      </c>
      <c r="AH85" s="15">
        <v>29.932610399999998</v>
      </c>
      <c r="AI85" s="16">
        <f>AH85+AG85+(AG85*0.174)+(AG85*0.344)</f>
        <v>246.30262271999996</v>
      </c>
      <c r="AJ85" s="15">
        <f>AI85+(0.847*AG85)+(0.311*AI85)</f>
        <v>443.63093366591994</v>
      </c>
      <c r="AK85" s="14">
        <f>AJ85+(0.35*AJ85)</f>
        <v>598.90176044899192</v>
      </c>
      <c r="AL85" s="27">
        <f t="shared" si="45"/>
        <v>4.95</v>
      </c>
      <c r="AM85" s="106">
        <f t="shared" si="31"/>
        <v>855.21744000000001</v>
      </c>
      <c r="AN85" s="12">
        <v>359.19132479999996</v>
      </c>
      <c r="AO85" s="35">
        <f>AN85+AM85+(AM85*0.174)+(AM85*0.344)</f>
        <v>1657.4113987199999</v>
      </c>
      <c r="AP85" s="12">
        <f>AO85+(0.847*AM85)+(0.311*AO85)</f>
        <v>2897.2355154019197</v>
      </c>
      <c r="AQ85" s="11">
        <f>AP85+(0.35*AP85)</f>
        <v>3911.2679457925915</v>
      </c>
      <c r="AR85" s="104">
        <f t="shared" si="46"/>
        <v>0</v>
      </c>
      <c r="AS85" s="30">
        <f t="shared" si="36"/>
        <v>0</v>
      </c>
      <c r="AT85" s="30">
        <v>0</v>
      </c>
      <c r="AU85" s="30">
        <f t="shared" si="40"/>
        <v>0</v>
      </c>
      <c r="AV85" s="30">
        <f t="shared" si="41"/>
        <v>0</v>
      </c>
      <c r="AW85" s="29">
        <f t="shared" si="42"/>
        <v>0</v>
      </c>
      <c r="AX85" s="158"/>
      <c r="AY85" s="334">
        <v>3</v>
      </c>
      <c r="AZ85" s="328">
        <v>1</v>
      </c>
      <c r="BA85" s="327"/>
      <c r="BB85" s="325">
        <f t="shared" si="53"/>
        <v>89.79783119999999</v>
      </c>
      <c r="BC85" s="325">
        <f t="shared" si="54"/>
        <v>359.19132479999996</v>
      </c>
      <c r="BD85" s="333">
        <f t="shared" si="55"/>
        <v>0</v>
      </c>
    </row>
    <row r="86" spans="1:56" s="2" customFormat="1" ht="18.75" customHeight="1" x14ac:dyDescent="0.2">
      <c r="A86" s="231">
        <v>460</v>
      </c>
      <c r="B86" s="237" t="s">
        <v>498</v>
      </c>
      <c r="C86" s="245" t="s">
        <v>218</v>
      </c>
      <c r="D86" s="261" t="s">
        <v>238</v>
      </c>
      <c r="E86" s="255">
        <v>6</v>
      </c>
      <c r="F86" s="267" t="s">
        <v>9</v>
      </c>
      <c r="G86" s="76">
        <v>0</v>
      </c>
      <c r="H86" s="77">
        <v>2</v>
      </c>
      <c r="I86" s="78">
        <v>0</v>
      </c>
      <c r="J86" s="79">
        <v>0.82500000000000007</v>
      </c>
      <c r="K86" s="78">
        <v>0</v>
      </c>
      <c r="L86" s="79">
        <v>4.95</v>
      </c>
      <c r="M86" s="80"/>
      <c r="N86" s="81"/>
      <c r="O86" s="257">
        <v>1.1000000000000001</v>
      </c>
      <c r="P86" s="252">
        <v>1.5</v>
      </c>
      <c r="Q86" s="102">
        <v>0</v>
      </c>
      <c r="R86" s="103">
        <v>3.6630000000000005E-3</v>
      </c>
      <c r="S86" s="34" t="s">
        <v>3</v>
      </c>
      <c r="T86" s="32"/>
      <c r="U86" s="32"/>
      <c r="V86" s="33" t="s">
        <v>2</v>
      </c>
      <c r="W86" s="32"/>
      <c r="X86" s="32"/>
      <c r="Y86" s="32" t="s">
        <v>3</v>
      </c>
      <c r="Z86" s="32"/>
      <c r="AA86" s="32"/>
      <c r="AB86" s="32" t="s">
        <v>3</v>
      </c>
      <c r="AC86" s="32"/>
      <c r="AD86" s="31"/>
      <c r="AE86" s="125"/>
      <c r="AF86" s="17">
        <f t="shared" si="44"/>
        <v>0.82500000000000007</v>
      </c>
      <c r="AG86" s="15">
        <f t="shared" si="43"/>
        <v>142.53623999999999</v>
      </c>
      <c r="AH86" s="15">
        <v>29.932610399999998</v>
      </c>
      <c r="AI86" s="16">
        <f t="shared" si="47"/>
        <v>246.30262271999996</v>
      </c>
      <c r="AJ86" s="15">
        <f t="shared" si="48"/>
        <v>443.63093366591994</v>
      </c>
      <c r="AK86" s="14">
        <f t="shared" si="49"/>
        <v>598.90176044899192</v>
      </c>
      <c r="AL86" s="27">
        <f t="shared" si="45"/>
        <v>4.95</v>
      </c>
      <c r="AM86" s="106">
        <f t="shared" si="31"/>
        <v>855.21744000000001</v>
      </c>
      <c r="AN86" s="12">
        <v>359.19132479999996</v>
      </c>
      <c r="AO86" s="35">
        <f t="shared" si="50"/>
        <v>1657.4113987199999</v>
      </c>
      <c r="AP86" s="12">
        <f t="shared" si="51"/>
        <v>2897.2355154019197</v>
      </c>
      <c r="AQ86" s="11">
        <f t="shared" si="52"/>
        <v>3911.2679457925915</v>
      </c>
      <c r="AR86" s="104">
        <f t="shared" si="46"/>
        <v>0</v>
      </c>
      <c r="AS86" s="30">
        <f t="shared" si="36"/>
        <v>0</v>
      </c>
      <c r="AT86" s="30">
        <v>0</v>
      </c>
      <c r="AU86" s="30">
        <f t="shared" si="40"/>
        <v>0</v>
      </c>
      <c r="AV86" s="30">
        <f t="shared" si="41"/>
        <v>0</v>
      </c>
      <c r="AW86" s="29">
        <f t="shared" si="42"/>
        <v>0</v>
      </c>
      <c r="AX86" s="158"/>
      <c r="AY86" s="334">
        <v>3</v>
      </c>
      <c r="AZ86" s="328">
        <v>1</v>
      </c>
      <c r="BA86" s="327"/>
      <c r="BB86" s="325">
        <f t="shared" si="53"/>
        <v>89.79783119999999</v>
      </c>
      <c r="BC86" s="325">
        <f t="shared" si="54"/>
        <v>359.19132479999996</v>
      </c>
      <c r="BD86" s="333">
        <f t="shared" si="55"/>
        <v>0</v>
      </c>
    </row>
    <row r="87" spans="1:56" s="159" customFormat="1" ht="18.75" customHeight="1" x14ac:dyDescent="0.2">
      <c r="A87" s="233">
        <v>461</v>
      </c>
      <c r="B87" s="238" t="s">
        <v>513</v>
      </c>
      <c r="C87" s="233" t="s">
        <v>217</v>
      </c>
      <c r="D87" s="266" t="s">
        <v>238</v>
      </c>
      <c r="E87" s="256">
        <v>6</v>
      </c>
      <c r="F87" s="268" t="s">
        <v>9</v>
      </c>
      <c r="G87" s="133">
        <v>0</v>
      </c>
      <c r="H87" s="134">
        <v>2</v>
      </c>
      <c r="I87" s="135">
        <v>0</v>
      </c>
      <c r="J87" s="136">
        <v>0.82500000000000007</v>
      </c>
      <c r="K87" s="135">
        <v>0</v>
      </c>
      <c r="L87" s="136">
        <v>4.95</v>
      </c>
      <c r="M87" s="137"/>
      <c r="N87" s="138"/>
      <c r="O87" s="258">
        <v>1.1000000000000001</v>
      </c>
      <c r="P87" s="253">
        <v>1.5</v>
      </c>
      <c r="Q87" s="139">
        <v>0</v>
      </c>
      <c r="R87" s="140">
        <v>3.6630000000000005E-3</v>
      </c>
      <c r="S87" s="160" t="s">
        <v>3</v>
      </c>
      <c r="T87" s="161"/>
      <c r="U87" s="161"/>
      <c r="V87" s="162" t="s">
        <v>2</v>
      </c>
      <c r="W87" s="161"/>
      <c r="X87" s="161"/>
      <c r="Y87" s="161" t="s">
        <v>3</v>
      </c>
      <c r="Z87" s="161"/>
      <c r="AA87" s="161"/>
      <c r="AB87" s="161" t="s">
        <v>3</v>
      </c>
      <c r="AC87" s="161"/>
      <c r="AD87" s="163"/>
      <c r="AE87" s="144"/>
      <c r="AF87" s="148">
        <f t="shared" si="44"/>
        <v>0.82500000000000007</v>
      </c>
      <c r="AG87" s="149">
        <f t="shared" si="43"/>
        <v>142.53623999999999</v>
      </c>
      <c r="AH87" s="149">
        <v>29.932610399999998</v>
      </c>
      <c r="AI87" s="150">
        <f t="shared" si="47"/>
        <v>246.30262271999996</v>
      </c>
      <c r="AJ87" s="149">
        <f t="shared" si="48"/>
        <v>443.63093366591994</v>
      </c>
      <c r="AK87" s="151">
        <f t="shared" si="49"/>
        <v>598.90176044899192</v>
      </c>
      <c r="AL87" s="183">
        <f t="shared" si="45"/>
        <v>4.95</v>
      </c>
      <c r="AM87" s="168">
        <f t="shared" si="31"/>
        <v>855.21744000000001</v>
      </c>
      <c r="AN87" s="152">
        <v>359.19132479999996</v>
      </c>
      <c r="AO87" s="153">
        <f t="shared" si="50"/>
        <v>1657.4113987199999</v>
      </c>
      <c r="AP87" s="152">
        <f t="shared" si="51"/>
        <v>2897.2355154019197</v>
      </c>
      <c r="AQ87" s="154">
        <f t="shared" si="52"/>
        <v>3911.2679457925915</v>
      </c>
      <c r="AR87" s="155">
        <f t="shared" si="46"/>
        <v>0</v>
      </c>
      <c r="AS87" s="156">
        <f t="shared" si="36"/>
        <v>0</v>
      </c>
      <c r="AT87" s="156">
        <v>0</v>
      </c>
      <c r="AU87" s="156">
        <f t="shared" si="40"/>
        <v>0</v>
      </c>
      <c r="AV87" s="156">
        <f t="shared" si="41"/>
        <v>0</v>
      </c>
      <c r="AW87" s="157">
        <f t="shared" si="42"/>
        <v>0</v>
      </c>
      <c r="AX87" s="158"/>
      <c r="AY87" s="334">
        <v>3</v>
      </c>
      <c r="AZ87" s="328">
        <v>1</v>
      </c>
      <c r="BA87" s="325"/>
      <c r="BB87" s="325">
        <f t="shared" si="53"/>
        <v>89.79783119999999</v>
      </c>
      <c r="BC87" s="325">
        <f t="shared" si="54"/>
        <v>359.19132479999996</v>
      </c>
      <c r="BD87" s="333">
        <f t="shared" si="55"/>
        <v>0</v>
      </c>
    </row>
    <row r="88" spans="1:56" s="159" customFormat="1" ht="18.75" customHeight="1" x14ac:dyDescent="0.2">
      <c r="A88" s="233">
        <v>462</v>
      </c>
      <c r="B88" s="238" t="s">
        <v>499</v>
      </c>
      <c r="C88" s="233" t="s">
        <v>216</v>
      </c>
      <c r="D88" s="266" t="s">
        <v>238</v>
      </c>
      <c r="E88" s="256">
        <v>6</v>
      </c>
      <c r="F88" s="268" t="s">
        <v>9</v>
      </c>
      <c r="G88" s="133">
        <v>0</v>
      </c>
      <c r="H88" s="134">
        <v>2</v>
      </c>
      <c r="I88" s="135">
        <v>0</v>
      </c>
      <c r="J88" s="136">
        <v>0.82500000000000007</v>
      </c>
      <c r="K88" s="135">
        <v>0</v>
      </c>
      <c r="L88" s="136">
        <v>4.95</v>
      </c>
      <c r="M88" s="137"/>
      <c r="N88" s="138"/>
      <c r="O88" s="258">
        <v>1.1000000000000001</v>
      </c>
      <c r="P88" s="253">
        <v>1.5</v>
      </c>
      <c r="Q88" s="139">
        <v>0</v>
      </c>
      <c r="R88" s="140">
        <v>3.6630000000000005E-3</v>
      </c>
      <c r="S88" s="160" t="s">
        <v>3</v>
      </c>
      <c r="T88" s="161"/>
      <c r="U88" s="161"/>
      <c r="V88" s="162" t="s">
        <v>2</v>
      </c>
      <c r="W88" s="161"/>
      <c r="X88" s="161"/>
      <c r="Y88" s="161" t="s">
        <v>3</v>
      </c>
      <c r="Z88" s="161"/>
      <c r="AA88" s="161"/>
      <c r="AB88" s="161" t="s">
        <v>3</v>
      </c>
      <c r="AC88" s="161"/>
      <c r="AD88" s="163"/>
      <c r="AE88" s="144"/>
      <c r="AF88" s="148">
        <f t="shared" si="44"/>
        <v>0.82500000000000007</v>
      </c>
      <c r="AG88" s="149">
        <f t="shared" si="43"/>
        <v>142.53623999999999</v>
      </c>
      <c r="AH88" s="149">
        <v>29.932610399999998</v>
      </c>
      <c r="AI88" s="150">
        <f t="shared" si="47"/>
        <v>246.30262271999996</v>
      </c>
      <c r="AJ88" s="149">
        <f t="shared" si="48"/>
        <v>443.63093366591994</v>
      </c>
      <c r="AK88" s="151">
        <f t="shared" si="49"/>
        <v>598.90176044899192</v>
      </c>
      <c r="AL88" s="183">
        <f t="shared" si="45"/>
        <v>4.95</v>
      </c>
      <c r="AM88" s="168">
        <f t="shared" si="31"/>
        <v>855.21744000000001</v>
      </c>
      <c r="AN88" s="152">
        <v>359.19132479999996</v>
      </c>
      <c r="AO88" s="153">
        <f t="shared" si="50"/>
        <v>1657.4113987199999</v>
      </c>
      <c r="AP88" s="152">
        <f t="shared" si="51"/>
        <v>2897.2355154019197</v>
      </c>
      <c r="AQ88" s="154">
        <f t="shared" si="52"/>
        <v>3911.2679457925915</v>
      </c>
      <c r="AR88" s="155">
        <f t="shared" si="46"/>
        <v>0</v>
      </c>
      <c r="AS88" s="156">
        <f t="shared" si="36"/>
        <v>0</v>
      </c>
      <c r="AT88" s="156">
        <v>0</v>
      </c>
      <c r="AU88" s="156">
        <f t="shared" si="40"/>
        <v>0</v>
      </c>
      <c r="AV88" s="156">
        <f t="shared" si="41"/>
        <v>0</v>
      </c>
      <c r="AW88" s="157">
        <f t="shared" si="42"/>
        <v>0</v>
      </c>
      <c r="AX88" s="158"/>
      <c r="AY88" s="334">
        <v>3</v>
      </c>
      <c r="AZ88" s="328">
        <v>1</v>
      </c>
      <c r="BA88" s="325"/>
      <c r="BB88" s="325">
        <f t="shared" si="53"/>
        <v>89.79783119999999</v>
      </c>
      <c r="BC88" s="325">
        <f t="shared" si="54"/>
        <v>359.19132479999996</v>
      </c>
      <c r="BD88" s="333">
        <f t="shared" si="55"/>
        <v>0</v>
      </c>
    </row>
    <row r="89" spans="1:56" s="159" customFormat="1" ht="18.75" customHeight="1" x14ac:dyDescent="0.2">
      <c r="A89" s="233">
        <v>463</v>
      </c>
      <c r="B89" s="238" t="s">
        <v>538</v>
      </c>
      <c r="C89" s="233" t="s">
        <v>540</v>
      </c>
      <c r="D89" s="266" t="s">
        <v>238</v>
      </c>
      <c r="E89" s="256">
        <v>6</v>
      </c>
      <c r="F89" s="268" t="s">
        <v>131</v>
      </c>
      <c r="G89" s="133">
        <v>0</v>
      </c>
      <c r="H89" s="134">
        <v>2</v>
      </c>
      <c r="I89" s="135">
        <v>0</v>
      </c>
      <c r="J89" s="136">
        <v>0.82500000000000007</v>
      </c>
      <c r="K89" s="135">
        <v>0</v>
      </c>
      <c r="L89" s="136">
        <v>4.95</v>
      </c>
      <c r="M89" s="137"/>
      <c r="N89" s="138"/>
      <c r="O89" s="258">
        <v>1.1000000000000001</v>
      </c>
      <c r="P89" s="253">
        <v>1.5</v>
      </c>
      <c r="Q89" s="139">
        <v>0</v>
      </c>
      <c r="R89" s="140">
        <v>3.6630000000000005E-3</v>
      </c>
      <c r="S89" s="160" t="s">
        <v>3</v>
      </c>
      <c r="T89" s="161"/>
      <c r="U89" s="161"/>
      <c r="V89" s="161" t="s">
        <v>3</v>
      </c>
      <c r="W89" s="161"/>
      <c r="X89" s="161"/>
      <c r="Y89" s="161" t="s">
        <v>3</v>
      </c>
      <c r="Z89" s="161"/>
      <c r="AA89" s="161"/>
      <c r="AB89" s="162" t="s">
        <v>2</v>
      </c>
      <c r="AC89" s="161"/>
      <c r="AD89" s="163"/>
      <c r="AE89" s="144"/>
      <c r="AF89" s="148">
        <f t="shared" si="44"/>
        <v>0.82500000000000007</v>
      </c>
      <c r="AG89" s="149">
        <f t="shared" si="43"/>
        <v>142.53623999999999</v>
      </c>
      <c r="AH89" s="149">
        <v>29.932610399999998</v>
      </c>
      <c r="AI89" s="150">
        <f t="shared" si="47"/>
        <v>246.30262271999996</v>
      </c>
      <c r="AJ89" s="149">
        <f t="shared" si="48"/>
        <v>443.63093366591994</v>
      </c>
      <c r="AK89" s="151">
        <f t="shared" si="49"/>
        <v>598.90176044899192</v>
      </c>
      <c r="AL89" s="183">
        <f t="shared" si="45"/>
        <v>4.95</v>
      </c>
      <c r="AM89" s="168">
        <f t="shared" si="31"/>
        <v>855.21744000000001</v>
      </c>
      <c r="AN89" s="152">
        <v>359.19132479999996</v>
      </c>
      <c r="AO89" s="153">
        <f t="shared" si="50"/>
        <v>1657.4113987199999</v>
      </c>
      <c r="AP89" s="152">
        <f t="shared" si="51"/>
        <v>2897.2355154019197</v>
      </c>
      <c r="AQ89" s="154">
        <f t="shared" si="52"/>
        <v>3911.2679457925915</v>
      </c>
      <c r="AR89" s="155">
        <f t="shared" si="46"/>
        <v>0</v>
      </c>
      <c r="AS89" s="156">
        <f t="shared" si="36"/>
        <v>0</v>
      </c>
      <c r="AT89" s="156">
        <v>0</v>
      </c>
      <c r="AU89" s="156">
        <f t="shared" si="40"/>
        <v>0</v>
      </c>
      <c r="AV89" s="156">
        <f t="shared" si="41"/>
        <v>0</v>
      </c>
      <c r="AW89" s="157">
        <f t="shared" si="42"/>
        <v>0</v>
      </c>
      <c r="AX89" s="158"/>
      <c r="AY89" s="334">
        <v>3</v>
      </c>
      <c r="AZ89" s="328">
        <v>1</v>
      </c>
      <c r="BA89" s="325"/>
      <c r="BB89" s="325">
        <f t="shared" si="53"/>
        <v>89.79783119999999</v>
      </c>
      <c r="BC89" s="325">
        <f t="shared" si="54"/>
        <v>359.19132479999996</v>
      </c>
      <c r="BD89" s="333">
        <f t="shared" si="55"/>
        <v>0</v>
      </c>
    </row>
    <row r="90" spans="1:56" s="159" customFormat="1" ht="18.75" customHeight="1" x14ac:dyDescent="0.2">
      <c r="A90" s="233">
        <v>464</v>
      </c>
      <c r="B90" s="238" t="s">
        <v>514</v>
      </c>
      <c r="C90" s="287" t="s">
        <v>210</v>
      </c>
      <c r="D90" s="266" t="s">
        <v>238</v>
      </c>
      <c r="E90" s="256">
        <v>6</v>
      </c>
      <c r="F90" s="268" t="s">
        <v>126</v>
      </c>
      <c r="G90" s="133">
        <v>0</v>
      </c>
      <c r="H90" s="134">
        <v>2</v>
      </c>
      <c r="I90" s="135">
        <v>0</v>
      </c>
      <c r="J90" s="136">
        <v>0.82500000000000007</v>
      </c>
      <c r="K90" s="135"/>
      <c r="L90" s="136"/>
      <c r="M90" s="137">
        <v>0</v>
      </c>
      <c r="N90" s="138">
        <v>29.700000000000003</v>
      </c>
      <c r="O90" s="258">
        <v>1.1000000000000001</v>
      </c>
      <c r="P90" s="253">
        <v>1.5</v>
      </c>
      <c r="Q90" s="139">
        <v>0</v>
      </c>
      <c r="R90" s="140">
        <v>3.6630000000000005E-3</v>
      </c>
      <c r="S90" s="160"/>
      <c r="T90" s="161"/>
      <c r="U90" s="161" t="s">
        <v>3</v>
      </c>
      <c r="V90" s="161"/>
      <c r="W90" s="161"/>
      <c r="X90" s="162" t="s">
        <v>5</v>
      </c>
      <c r="Y90" s="161"/>
      <c r="Z90" s="161"/>
      <c r="AA90" s="161" t="s">
        <v>3</v>
      </c>
      <c r="AB90" s="161"/>
      <c r="AC90" s="161"/>
      <c r="AD90" s="163" t="s">
        <v>3</v>
      </c>
      <c r="AE90" s="144"/>
      <c r="AF90" s="148">
        <f t="shared" si="44"/>
        <v>0.82500000000000007</v>
      </c>
      <c r="AG90" s="149">
        <f t="shared" si="43"/>
        <v>142.53623999999999</v>
      </c>
      <c r="AH90" s="149">
        <v>29.932610399999998</v>
      </c>
      <c r="AI90" s="150">
        <f t="shared" si="47"/>
        <v>246.30262271999996</v>
      </c>
      <c r="AJ90" s="149">
        <f t="shared" si="48"/>
        <v>443.63093366591994</v>
      </c>
      <c r="AK90" s="151">
        <f t="shared" si="49"/>
        <v>598.90176044899192</v>
      </c>
      <c r="AL90" s="183">
        <f t="shared" si="45"/>
        <v>0</v>
      </c>
      <c r="AM90" s="168">
        <f t="shared" si="31"/>
        <v>0</v>
      </c>
      <c r="AN90" s="152">
        <v>0</v>
      </c>
      <c r="AO90" s="153">
        <f t="shared" si="50"/>
        <v>0</v>
      </c>
      <c r="AP90" s="152">
        <f t="shared" si="51"/>
        <v>0</v>
      </c>
      <c r="AQ90" s="154">
        <f t="shared" si="52"/>
        <v>0</v>
      </c>
      <c r="AR90" s="155">
        <f t="shared" si="46"/>
        <v>29.700000000000003</v>
      </c>
      <c r="AS90" s="156">
        <f t="shared" si="36"/>
        <v>5131.3046400000003</v>
      </c>
      <c r="AT90" s="156">
        <v>2873.5305984000001</v>
      </c>
      <c r="AU90" s="156">
        <f t="shared" si="40"/>
        <v>10662.851041920001</v>
      </c>
      <c r="AV90" s="156">
        <f t="shared" si="41"/>
        <v>18325.212746037123</v>
      </c>
      <c r="AW90" s="157">
        <f t="shared" si="42"/>
        <v>24739.037207150115</v>
      </c>
      <c r="AX90" s="158"/>
      <c r="AY90" s="334">
        <v>3</v>
      </c>
      <c r="AZ90" s="328"/>
      <c r="BA90" s="325">
        <v>1</v>
      </c>
      <c r="BB90" s="325">
        <f t="shared" si="53"/>
        <v>89.79783119999999</v>
      </c>
      <c r="BC90" s="325">
        <f t="shared" si="54"/>
        <v>0</v>
      </c>
      <c r="BD90" s="333">
        <f t="shared" si="55"/>
        <v>2873.5305984000001</v>
      </c>
    </row>
    <row r="91" spans="1:56" s="159" customFormat="1" ht="18.75" customHeight="1" x14ac:dyDescent="0.2">
      <c r="A91" s="233">
        <v>465</v>
      </c>
      <c r="B91" s="238" t="s">
        <v>515</v>
      </c>
      <c r="C91" s="287" t="s">
        <v>209</v>
      </c>
      <c r="D91" s="266" t="s">
        <v>238</v>
      </c>
      <c r="E91" s="256">
        <v>6</v>
      </c>
      <c r="F91" s="268" t="s">
        <v>126</v>
      </c>
      <c r="G91" s="133">
        <v>0</v>
      </c>
      <c r="H91" s="134">
        <v>2</v>
      </c>
      <c r="I91" s="135">
        <v>0</v>
      </c>
      <c r="J91" s="136">
        <v>0.82500000000000007</v>
      </c>
      <c r="K91" s="135"/>
      <c r="L91" s="136"/>
      <c r="M91" s="137">
        <v>0</v>
      </c>
      <c r="N91" s="138">
        <v>29.700000000000003</v>
      </c>
      <c r="O91" s="258">
        <v>1.1000000000000001</v>
      </c>
      <c r="P91" s="253">
        <v>1.5</v>
      </c>
      <c r="Q91" s="139">
        <v>0</v>
      </c>
      <c r="R91" s="140">
        <v>3.6630000000000005E-3</v>
      </c>
      <c r="S91" s="160"/>
      <c r="T91" s="161"/>
      <c r="U91" s="161" t="s">
        <v>3</v>
      </c>
      <c r="V91" s="161"/>
      <c r="W91" s="161"/>
      <c r="X91" s="162" t="s">
        <v>5</v>
      </c>
      <c r="Y91" s="161"/>
      <c r="Z91" s="161"/>
      <c r="AA91" s="161" t="s">
        <v>3</v>
      </c>
      <c r="AB91" s="161"/>
      <c r="AC91" s="161"/>
      <c r="AD91" s="163" t="s">
        <v>3</v>
      </c>
      <c r="AE91" s="144"/>
      <c r="AF91" s="148">
        <f t="shared" si="44"/>
        <v>0.82500000000000007</v>
      </c>
      <c r="AG91" s="149">
        <f t="shared" si="43"/>
        <v>142.53623999999999</v>
      </c>
      <c r="AH91" s="149">
        <v>29.932610399999998</v>
      </c>
      <c r="AI91" s="150">
        <f t="shared" si="47"/>
        <v>246.30262271999996</v>
      </c>
      <c r="AJ91" s="149">
        <f t="shared" si="48"/>
        <v>443.63093366591994</v>
      </c>
      <c r="AK91" s="151">
        <f t="shared" si="49"/>
        <v>598.90176044899192</v>
      </c>
      <c r="AL91" s="183">
        <f t="shared" si="45"/>
        <v>0</v>
      </c>
      <c r="AM91" s="168">
        <f t="shared" si="31"/>
        <v>0</v>
      </c>
      <c r="AN91" s="152">
        <v>0</v>
      </c>
      <c r="AO91" s="153">
        <f t="shared" si="50"/>
        <v>0</v>
      </c>
      <c r="AP91" s="152">
        <f t="shared" si="51"/>
        <v>0</v>
      </c>
      <c r="AQ91" s="154">
        <f t="shared" si="52"/>
        <v>0</v>
      </c>
      <c r="AR91" s="155">
        <f t="shared" si="46"/>
        <v>29.700000000000003</v>
      </c>
      <c r="AS91" s="156">
        <f t="shared" si="36"/>
        <v>5131.3046400000003</v>
      </c>
      <c r="AT91" s="156">
        <v>2873.5305984000001</v>
      </c>
      <c r="AU91" s="156">
        <f t="shared" si="40"/>
        <v>10662.851041920001</v>
      </c>
      <c r="AV91" s="156">
        <f t="shared" si="41"/>
        <v>18325.212746037123</v>
      </c>
      <c r="AW91" s="157">
        <f t="shared" si="42"/>
        <v>24739.037207150115</v>
      </c>
      <c r="AX91" s="158"/>
      <c r="AY91" s="334">
        <v>3</v>
      </c>
      <c r="AZ91" s="328"/>
      <c r="BA91" s="325">
        <v>1</v>
      </c>
      <c r="BB91" s="325">
        <f t="shared" si="53"/>
        <v>89.79783119999999</v>
      </c>
      <c r="BC91" s="325">
        <f t="shared" si="54"/>
        <v>0</v>
      </c>
      <c r="BD91" s="333">
        <f t="shared" si="55"/>
        <v>2873.5305984000001</v>
      </c>
    </row>
    <row r="92" spans="1:56" s="159" customFormat="1" ht="18.75" customHeight="1" x14ac:dyDescent="0.2">
      <c r="A92" s="233">
        <v>466</v>
      </c>
      <c r="B92" s="238" t="s">
        <v>541</v>
      </c>
      <c r="C92" s="233" t="s">
        <v>185</v>
      </c>
      <c r="D92" s="266" t="s">
        <v>238</v>
      </c>
      <c r="E92" s="256">
        <v>6</v>
      </c>
      <c r="F92" s="268" t="s">
        <v>9</v>
      </c>
      <c r="G92" s="133">
        <v>0</v>
      </c>
      <c r="H92" s="134">
        <v>2</v>
      </c>
      <c r="I92" s="135">
        <v>0</v>
      </c>
      <c r="J92" s="136">
        <v>0.82500000000000007</v>
      </c>
      <c r="K92" s="135">
        <v>0</v>
      </c>
      <c r="L92" s="136">
        <v>4.95</v>
      </c>
      <c r="M92" s="137"/>
      <c r="N92" s="138"/>
      <c r="O92" s="258">
        <v>1.1000000000000001</v>
      </c>
      <c r="P92" s="253">
        <v>1.5</v>
      </c>
      <c r="Q92" s="139">
        <v>0</v>
      </c>
      <c r="R92" s="140">
        <v>3.6630000000000005E-3</v>
      </c>
      <c r="S92" s="160" t="s">
        <v>3</v>
      </c>
      <c r="T92" s="161"/>
      <c r="U92" s="161"/>
      <c r="V92" s="162" t="s">
        <v>2</v>
      </c>
      <c r="W92" s="161"/>
      <c r="X92" s="161"/>
      <c r="Y92" s="161" t="s">
        <v>3</v>
      </c>
      <c r="Z92" s="161"/>
      <c r="AA92" s="161"/>
      <c r="AB92" s="161" t="s">
        <v>3</v>
      </c>
      <c r="AC92" s="161"/>
      <c r="AD92" s="163"/>
      <c r="AE92" s="144"/>
      <c r="AF92" s="148">
        <f t="shared" si="44"/>
        <v>0.82500000000000007</v>
      </c>
      <c r="AG92" s="149">
        <f t="shared" si="43"/>
        <v>142.53623999999999</v>
      </c>
      <c r="AH92" s="149">
        <v>29.932610399999998</v>
      </c>
      <c r="AI92" s="150">
        <f t="shared" si="47"/>
        <v>246.30262271999996</v>
      </c>
      <c r="AJ92" s="149">
        <f t="shared" si="48"/>
        <v>443.63093366591994</v>
      </c>
      <c r="AK92" s="151">
        <f t="shared" si="49"/>
        <v>598.90176044899192</v>
      </c>
      <c r="AL92" s="183">
        <f t="shared" si="45"/>
        <v>4.95</v>
      </c>
      <c r="AM92" s="168">
        <f t="shared" si="31"/>
        <v>855.21744000000001</v>
      </c>
      <c r="AN92" s="152">
        <v>359.19132479999996</v>
      </c>
      <c r="AO92" s="153">
        <f t="shared" si="50"/>
        <v>1657.4113987199999</v>
      </c>
      <c r="AP92" s="152">
        <f t="shared" si="51"/>
        <v>2897.2355154019197</v>
      </c>
      <c r="AQ92" s="154">
        <f t="shared" si="52"/>
        <v>3911.2679457925915</v>
      </c>
      <c r="AR92" s="155">
        <f t="shared" si="46"/>
        <v>0</v>
      </c>
      <c r="AS92" s="156">
        <f t="shared" si="36"/>
        <v>0</v>
      </c>
      <c r="AT92" s="156">
        <v>0</v>
      </c>
      <c r="AU92" s="156">
        <f t="shared" si="40"/>
        <v>0</v>
      </c>
      <c r="AV92" s="156">
        <f t="shared" si="41"/>
        <v>0</v>
      </c>
      <c r="AW92" s="157">
        <f t="shared" si="42"/>
        <v>0</v>
      </c>
      <c r="AX92" s="158"/>
      <c r="AY92" s="334">
        <v>3</v>
      </c>
      <c r="AZ92" s="328">
        <v>1</v>
      </c>
      <c r="BA92" s="325"/>
      <c r="BB92" s="325">
        <f t="shared" si="53"/>
        <v>89.79783119999999</v>
      </c>
      <c r="BC92" s="325">
        <f t="shared" si="54"/>
        <v>359.19132479999996</v>
      </c>
      <c r="BD92" s="333">
        <f t="shared" si="55"/>
        <v>0</v>
      </c>
    </row>
    <row r="93" spans="1:56" s="159" customFormat="1" ht="18.75" customHeight="1" x14ac:dyDescent="0.2">
      <c r="A93" s="233">
        <v>467</v>
      </c>
      <c r="B93" s="238" t="s">
        <v>542</v>
      </c>
      <c r="C93" s="287" t="s">
        <v>213</v>
      </c>
      <c r="D93" s="266" t="s">
        <v>238</v>
      </c>
      <c r="E93" s="256">
        <v>6</v>
      </c>
      <c r="F93" s="268" t="s">
        <v>126</v>
      </c>
      <c r="G93" s="133">
        <v>0</v>
      </c>
      <c r="H93" s="134">
        <v>2</v>
      </c>
      <c r="I93" s="135">
        <v>0</v>
      </c>
      <c r="J93" s="136">
        <v>0.82500000000000007</v>
      </c>
      <c r="K93" s="135"/>
      <c r="L93" s="136"/>
      <c r="M93" s="137">
        <v>0</v>
      </c>
      <c r="N93" s="138">
        <v>29.700000000000003</v>
      </c>
      <c r="O93" s="258">
        <v>1.1000000000000001</v>
      </c>
      <c r="P93" s="253">
        <v>1.5</v>
      </c>
      <c r="Q93" s="139">
        <v>0</v>
      </c>
      <c r="R93" s="140">
        <v>3.6630000000000005E-3</v>
      </c>
      <c r="S93" s="160"/>
      <c r="T93" s="161"/>
      <c r="U93" s="161" t="s">
        <v>3</v>
      </c>
      <c r="V93" s="161"/>
      <c r="W93" s="161"/>
      <c r="X93" s="162" t="s">
        <v>5</v>
      </c>
      <c r="Y93" s="161"/>
      <c r="Z93" s="161"/>
      <c r="AA93" s="161" t="s">
        <v>3</v>
      </c>
      <c r="AB93" s="161"/>
      <c r="AC93" s="161"/>
      <c r="AD93" s="163" t="s">
        <v>3</v>
      </c>
      <c r="AE93" s="144"/>
      <c r="AF93" s="148">
        <f t="shared" si="44"/>
        <v>0.82500000000000007</v>
      </c>
      <c r="AG93" s="149">
        <f t="shared" si="43"/>
        <v>142.53623999999999</v>
      </c>
      <c r="AH93" s="149">
        <v>29.932610399999998</v>
      </c>
      <c r="AI93" s="150">
        <f t="shared" si="47"/>
        <v>246.30262271999996</v>
      </c>
      <c r="AJ93" s="149">
        <f t="shared" si="48"/>
        <v>443.63093366591994</v>
      </c>
      <c r="AK93" s="151">
        <f t="shared" si="49"/>
        <v>598.90176044899192</v>
      </c>
      <c r="AL93" s="183">
        <f t="shared" si="45"/>
        <v>0</v>
      </c>
      <c r="AM93" s="168">
        <f t="shared" si="31"/>
        <v>0</v>
      </c>
      <c r="AN93" s="152">
        <v>0</v>
      </c>
      <c r="AO93" s="153">
        <f t="shared" si="50"/>
        <v>0</v>
      </c>
      <c r="AP93" s="152">
        <f t="shared" si="51"/>
        <v>0</v>
      </c>
      <c r="AQ93" s="154">
        <f t="shared" si="52"/>
        <v>0</v>
      </c>
      <c r="AR93" s="155">
        <f t="shared" si="46"/>
        <v>29.700000000000003</v>
      </c>
      <c r="AS93" s="156">
        <f t="shared" si="36"/>
        <v>5131.3046400000003</v>
      </c>
      <c r="AT93" s="156">
        <v>2873.5305984000001</v>
      </c>
      <c r="AU93" s="156">
        <f t="shared" si="40"/>
        <v>10662.851041920001</v>
      </c>
      <c r="AV93" s="156">
        <f t="shared" si="41"/>
        <v>18325.212746037123</v>
      </c>
      <c r="AW93" s="157">
        <f t="shared" si="42"/>
        <v>24739.037207150115</v>
      </c>
      <c r="AX93" s="158"/>
      <c r="AY93" s="334">
        <v>3</v>
      </c>
      <c r="AZ93" s="328"/>
      <c r="BA93" s="325">
        <v>1</v>
      </c>
      <c r="BB93" s="325">
        <f t="shared" si="53"/>
        <v>89.79783119999999</v>
      </c>
      <c r="BC93" s="325">
        <f t="shared" si="54"/>
        <v>0</v>
      </c>
      <c r="BD93" s="333">
        <f t="shared" si="55"/>
        <v>2873.5305984000001</v>
      </c>
    </row>
    <row r="94" spans="1:56" s="159" customFormat="1" ht="18.75" customHeight="1" x14ac:dyDescent="0.2">
      <c r="A94" s="233">
        <v>468</v>
      </c>
      <c r="B94" s="238" t="s">
        <v>484</v>
      </c>
      <c r="C94" s="233" t="s">
        <v>548</v>
      </c>
      <c r="D94" s="266" t="s">
        <v>238</v>
      </c>
      <c r="E94" s="256">
        <v>6</v>
      </c>
      <c r="F94" s="268" t="s">
        <v>219</v>
      </c>
      <c r="G94" s="133">
        <v>0</v>
      </c>
      <c r="H94" s="134">
        <v>2</v>
      </c>
      <c r="I94" s="135">
        <v>0</v>
      </c>
      <c r="J94" s="136">
        <v>0.82500000000000007</v>
      </c>
      <c r="K94" s="135">
        <v>0</v>
      </c>
      <c r="L94" s="136">
        <v>4.95</v>
      </c>
      <c r="M94" s="137"/>
      <c r="N94" s="138"/>
      <c r="O94" s="258">
        <v>1.1000000000000001</v>
      </c>
      <c r="P94" s="253">
        <v>1.5</v>
      </c>
      <c r="Q94" s="139">
        <v>0</v>
      </c>
      <c r="R94" s="140">
        <v>3.6630000000000005E-3</v>
      </c>
      <c r="S94" s="160"/>
      <c r="T94" s="161"/>
      <c r="U94" s="162" t="s">
        <v>2</v>
      </c>
      <c r="V94" s="161"/>
      <c r="W94" s="161"/>
      <c r="X94" s="161" t="s">
        <v>3</v>
      </c>
      <c r="Y94" s="161"/>
      <c r="Z94" s="161"/>
      <c r="AA94" s="161" t="s">
        <v>3</v>
      </c>
      <c r="AB94" s="161"/>
      <c r="AC94" s="161"/>
      <c r="AD94" s="163" t="s">
        <v>3</v>
      </c>
      <c r="AE94" s="144"/>
      <c r="AF94" s="148">
        <f t="shared" si="44"/>
        <v>0.82500000000000007</v>
      </c>
      <c r="AG94" s="149">
        <f t="shared" si="43"/>
        <v>142.53623999999999</v>
      </c>
      <c r="AH94" s="149">
        <v>29.932610399999998</v>
      </c>
      <c r="AI94" s="150">
        <f t="shared" si="47"/>
        <v>246.30262271999996</v>
      </c>
      <c r="AJ94" s="149">
        <f t="shared" si="48"/>
        <v>443.63093366591994</v>
      </c>
      <c r="AK94" s="151">
        <f t="shared" si="49"/>
        <v>598.90176044899192</v>
      </c>
      <c r="AL94" s="183">
        <f t="shared" si="45"/>
        <v>4.95</v>
      </c>
      <c r="AM94" s="168">
        <f t="shared" si="31"/>
        <v>855.21744000000001</v>
      </c>
      <c r="AN94" s="152">
        <v>359.19132479999996</v>
      </c>
      <c r="AO94" s="153">
        <f t="shared" si="50"/>
        <v>1657.4113987199999</v>
      </c>
      <c r="AP94" s="152">
        <f t="shared" si="51"/>
        <v>2897.2355154019197</v>
      </c>
      <c r="AQ94" s="154">
        <f t="shared" si="52"/>
        <v>3911.2679457925915</v>
      </c>
      <c r="AR94" s="155">
        <f t="shared" si="46"/>
        <v>0</v>
      </c>
      <c r="AS94" s="156">
        <f t="shared" si="36"/>
        <v>0</v>
      </c>
      <c r="AT94" s="156">
        <v>0</v>
      </c>
      <c r="AU94" s="156">
        <f t="shared" si="40"/>
        <v>0</v>
      </c>
      <c r="AV94" s="156">
        <f t="shared" si="41"/>
        <v>0</v>
      </c>
      <c r="AW94" s="157">
        <f t="shared" si="42"/>
        <v>0</v>
      </c>
      <c r="AX94" s="158"/>
      <c r="AY94" s="334">
        <v>3</v>
      </c>
      <c r="AZ94" s="328">
        <v>1</v>
      </c>
      <c r="BA94" s="325"/>
      <c r="BB94" s="325">
        <f t="shared" si="53"/>
        <v>89.79783119999999</v>
      </c>
      <c r="BC94" s="325">
        <f t="shared" si="54"/>
        <v>359.19132479999996</v>
      </c>
      <c r="BD94" s="333">
        <f t="shared" si="55"/>
        <v>0</v>
      </c>
    </row>
    <row r="95" spans="1:56" s="159" customFormat="1" ht="18.75" customHeight="1" x14ac:dyDescent="0.2">
      <c r="A95" s="233">
        <v>469</v>
      </c>
      <c r="B95" s="238" t="s">
        <v>549</v>
      </c>
      <c r="C95" s="233" t="s">
        <v>550</v>
      </c>
      <c r="D95" s="266" t="s">
        <v>238</v>
      </c>
      <c r="E95" s="256">
        <v>6</v>
      </c>
      <c r="F95" s="268" t="s">
        <v>219</v>
      </c>
      <c r="G95" s="133">
        <v>0</v>
      </c>
      <c r="H95" s="134">
        <v>2</v>
      </c>
      <c r="I95" s="135">
        <v>0</v>
      </c>
      <c r="J95" s="136">
        <v>0.82500000000000007</v>
      </c>
      <c r="K95" s="135">
        <v>0</v>
      </c>
      <c r="L95" s="136">
        <v>4.95</v>
      </c>
      <c r="M95" s="137"/>
      <c r="N95" s="138"/>
      <c r="O95" s="258">
        <v>1.1000000000000001</v>
      </c>
      <c r="P95" s="253">
        <v>1.5</v>
      </c>
      <c r="Q95" s="139">
        <v>0</v>
      </c>
      <c r="R95" s="140">
        <v>3.6630000000000005E-3</v>
      </c>
      <c r="S95" s="160"/>
      <c r="T95" s="161"/>
      <c r="U95" s="162" t="s">
        <v>2</v>
      </c>
      <c r="V95" s="161"/>
      <c r="W95" s="161"/>
      <c r="X95" s="161" t="s">
        <v>3</v>
      </c>
      <c r="Y95" s="161"/>
      <c r="Z95" s="161"/>
      <c r="AA95" s="161" t="s">
        <v>3</v>
      </c>
      <c r="AB95" s="161"/>
      <c r="AC95" s="161"/>
      <c r="AD95" s="163" t="s">
        <v>3</v>
      </c>
      <c r="AE95" s="144"/>
      <c r="AF95" s="148">
        <f t="shared" si="44"/>
        <v>0.82500000000000007</v>
      </c>
      <c r="AG95" s="149">
        <f t="shared" si="43"/>
        <v>142.53623999999999</v>
      </c>
      <c r="AH95" s="149">
        <v>29.932610399999998</v>
      </c>
      <c r="AI95" s="150">
        <f>AH95+AG95+(AG95*0.174)+(AG95*0.344)</f>
        <v>246.30262271999996</v>
      </c>
      <c r="AJ95" s="149">
        <f>AI95+(0.847*AG95)+(0.311*AI95)</f>
        <v>443.63093366591994</v>
      </c>
      <c r="AK95" s="151">
        <f>AJ95+(0.35*AJ95)</f>
        <v>598.90176044899192</v>
      </c>
      <c r="AL95" s="183">
        <f t="shared" si="45"/>
        <v>4.95</v>
      </c>
      <c r="AM95" s="168">
        <f t="shared" si="31"/>
        <v>855.21744000000001</v>
      </c>
      <c r="AN95" s="152">
        <v>359.19132479999996</v>
      </c>
      <c r="AO95" s="153">
        <f>AN95+AM95+(AM95*0.174)+(AM95*0.344)</f>
        <v>1657.4113987199999</v>
      </c>
      <c r="AP95" s="152">
        <f>AO95+(0.847*AM95)+(0.311*AO95)</f>
        <v>2897.2355154019197</v>
      </c>
      <c r="AQ95" s="154">
        <f>AP95+(0.35*AP95)</f>
        <v>3911.2679457925915</v>
      </c>
      <c r="AR95" s="155">
        <f t="shared" si="46"/>
        <v>0</v>
      </c>
      <c r="AS95" s="156">
        <f t="shared" si="36"/>
        <v>0</v>
      </c>
      <c r="AT95" s="156">
        <v>0</v>
      </c>
      <c r="AU95" s="156">
        <f t="shared" si="40"/>
        <v>0</v>
      </c>
      <c r="AV95" s="156">
        <f t="shared" si="41"/>
        <v>0</v>
      </c>
      <c r="AW95" s="157">
        <f t="shared" si="42"/>
        <v>0</v>
      </c>
      <c r="AX95" s="158"/>
      <c r="AY95" s="334">
        <v>3</v>
      </c>
      <c r="AZ95" s="328">
        <v>1</v>
      </c>
      <c r="BA95" s="325"/>
      <c r="BB95" s="325">
        <f t="shared" si="53"/>
        <v>89.79783119999999</v>
      </c>
      <c r="BC95" s="325">
        <f t="shared" si="54"/>
        <v>359.19132479999996</v>
      </c>
      <c r="BD95" s="333">
        <f t="shared" si="55"/>
        <v>0</v>
      </c>
    </row>
    <row r="96" spans="1:56" s="2" customFormat="1" ht="18.75" customHeight="1" x14ac:dyDescent="0.2">
      <c r="A96" s="231">
        <v>470</v>
      </c>
      <c r="B96" s="237" t="s">
        <v>545</v>
      </c>
      <c r="C96" s="246" t="s">
        <v>207</v>
      </c>
      <c r="D96" s="261">
        <v>46052</v>
      </c>
      <c r="E96" s="255">
        <v>6</v>
      </c>
      <c r="F96" s="267" t="s">
        <v>206</v>
      </c>
      <c r="G96" s="76">
        <v>0</v>
      </c>
      <c r="H96" s="77">
        <v>2</v>
      </c>
      <c r="I96" s="78">
        <v>0</v>
      </c>
      <c r="J96" s="79">
        <v>0.82500000000000007</v>
      </c>
      <c r="K96" s="78">
        <v>0</v>
      </c>
      <c r="L96" s="79">
        <v>4.95</v>
      </c>
      <c r="M96" s="80"/>
      <c r="N96" s="81"/>
      <c r="O96" s="257">
        <v>1.1000000000000001</v>
      </c>
      <c r="P96" s="252">
        <v>1.5</v>
      </c>
      <c r="Q96" s="102">
        <v>0</v>
      </c>
      <c r="R96" s="103">
        <v>3.6630000000000005E-3</v>
      </c>
      <c r="S96" s="34"/>
      <c r="T96" s="32" t="s">
        <v>3</v>
      </c>
      <c r="U96" s="32"/>
      <c r="V96" s="33"/>
      <c r="W96" s="32" t="s">
        <v>3</v>
      </c>
      <c r="X96" s="32"/>
      <c r="Y96" s="32"/>
      <c r="Z96" s="33" t="s">
        <v>2</v>
      </c>
      <c r="AA96" s="32"/>
      <c r="AB96" s="32"/>
      <c r="AC96" s="32" t="s">
        <v>3</v>
      </c>
      <c r="AD96" s="31"/>
      <c r="AE96" s="125"/>
      <c r="AF96" s="17">
        <f t="shared" si="44"/>
        <v>0.82500000000000007</v>
      </c>
      <c r="AG96" s="15">
        <f t="shared" si="43"/>
        <v>142.53623999999999</v>
      </c>
      <c r="AH96" s="15">
        <v>29.932610399999998</v>
      </c>
      <c r="AI96" s="16">
        <f t="shared" ref="AI96:AI101" si="56">AH96+AG96+(AG96*0.174)+(AG96*0.344)</f>
        <v>246.30262271999996</v>
      </c>
      <c r="AJ96" s="15">
        <f t="shared" ref="AJ96:AJ101" si="57">AI96+(0.847*AG96)+(0.311*AI96)</f>
        <v>443.63093366591994</v>
      </c>
      <c r="AK96" s="14">
        <f t="shared" ref="AK96:AK101" si="58">AJ96+(0.35*AJ96)</f>
        <v>598.90176044899192</v>
      </c>
      <c r="AL96" s="27">
        <f t="shared" si="45"/>
        <v>4.95</v>
      </c>
      <c r="AM96" s="106">
        <f t="shared" si="31"/>
        <v>855.21744000000001</v>
      </c>
      <c r="AN96" s="12">
        <v>359.19132479999996</v>
      </c>
      <c r="AO96" s="35">
        <f t="shared" ref="AO96:AO101" si="59">AN96+AM96+(AM96*0.174)+(AM96*0.344)</f>
        <v>1657.4113987199999</v>
      </c>
      <c r="AP96" s="12">
        <f t="shared" ref="AP96:AP101" si="60">AO96+(0.847*AM96)+(0.311*AO96)</f>
        <v>2897.2355154019197</v>
      </c>
      <c r="AQ96" s="11">
        <f t="shared" ref="AQ96:AQ101" si="61">AP96+(0.35*AP96)</f>
        <v>3911.2679457925915</v>
      </c>
      <c r="AR96" s="104">
        <f t="shared" si="46"/>
        <v>0</v>
      </c>
      <c r="AS96" s="30">
        <f t="shared" si="36"/>
        <v>0</v>
      </c>
      <c r="AT96" s="30">
        <v>0</v>
      </c>
      <c r="AU96" s="30">
        <f t="shared" si="40"/>
        <v>0</v>
      </c>
      <c r="AV96" s="30">
        <f t="shared" si="41"/>
        <v>0</v>
      </c>
      <c r="AW96" s="29">
        <f t="shared" si="42"/>
        <v>0</v>
      </c>
      <c r="AX96" s="158"/>
      <c r="AY96" s="334">
        <v>3</v>
      </c>
      <c r="AZ96" s="328">
        <v>1</v>
      </c>
      <c r="BA96" s="327"/>
      <c r="BB96" s="325">
        <f t="shared" si="53"/>
        <v>89.79783119999999</v>
      </c>
      <c r="BC96" s="325">
        <f t="shared" si="54"/>
        <v>359.19132479999996</v>
      </c>
      <c r="BD96" s="333">
        <f t="shared" si="55"/>
        <v>0</v>
      </c>
    </row>
    <row r="97" spans="1:56" s="2" customFormat="1" ht="18.75" customHeight="1" x14ac:dyDescent="0.2">
      <c r="A97" s="231">
        <v>471</v>
      </c>
      <c r="B97" s="237" t="s">
        <v>546</v>
      </c>
      <c r="C97" s="246" t="s">
        <v>205</v>
      </c>
      <c r="D97" s="261">
        <v>46086</v>
      </c>
      <c r="E97" s="255">
        <v>6</v>
      </c>
      <c r="F97" s="267" t="s">
        <v>49</v>
      </c>
      <c r="G97" s="76">
        <v>0</v>
      </c>
      <c r="H97" s="77">
        <v>2</v>
      </c>
      <c r="I97" s="78">
        <v>0</v>
      </c>
      <c r="J97" s="79">
        <v>0.82500000000000007</v>
      </c>
      <c r="K97" s="78">
        <v>0</v>
      </c>
      <c r="L97" s="79">
        <v>4.95</v>
      </c>
      <c r="M97" s="80"/>
      <c r="N97" s="81"/>
      <c r="O97" s="257">
        <v>1.1000000000000001</v>
      </c>
      <c r="P97" s="252">
        <v>1.5</v>
      </c>
      <c r="Q97" s="102">
        <v>0</v>
      </c>
      <c r="R97" s="103">
        <v>3.6630000000000005E-3</v>
      </c>
      <c r="S97" s="34"/>
      <c r="T97" s="32" t="s">
        <v>3</v>
      </c>
      <c r="U97" s="32"/>
      <c r="V97" s="33"/>
      <c r="W97" s="32" t="s">
        <v>3</v>
      </c>
      <c r="X97" s="32"/>
      <c r="Y97" s="32"/>
      <c r="Z97" s="33" t="s">
        <v>2</v>
      </c>
      <c r="AA97" s="32"/>
      <c r="AB97" s="32"/>
      <c r="AC97" s="32" t="s">
        <v>3</v>
      </c>
      <c r="AD97" s="31"/>
      <c r="AE97" s="125"/>
      <c r="AF97" s="17">
        <f t="shared" si="44"/>
        <v>0.82500000000000007</v>
      </c>
      <c r="AG97" s="15">
        <f t="shared" si="43"/>
        <v>142.53623999999999</v>
      </c>
      <c r="AH97" s="15">
        <v>29.932610399999998</v>
      </c>
      <c r="AI97" s="16">
        <f t="shared" si="56"/>
        <v>246.30262271999996</v>
      </c>
      <c r="AJ97" s="15">
        <f t="shared" si="57"/>
        <v>443.63093366591994</v>
      </c>
      <c r="AK97" s="14">
        <f t="shared" si="58"/>
        <v>598.90176044899192</v>
      </c>
      <c r="AL97" s="27">
        <f t="shared" si="45"/>
        <v>4.95</v>
      </c>
      <c r="AM97" s="106">
        <f t="shared" ref="AM97:AM159" si="62">AL97*(77.13*1.4*1.6)</f>
        <v>855.21744000000001</v>
      </c>
      <c r="AN97" s="12">
        <v>359.19132479999996</v>
      </c>
      <c r="AO97" s="35">
        <f t="shared" si="59"/>
        <v>1657.4113987199999</v>
      </c>
      <c r="AP97" s="12">
        <f t="shared" si="60"/>
        <v>2897.2355154019197</v>
      </c>
      <c r="AQ97" s="11">
        <f t="shared" si="61"/>
        <v>3911.2679457925915</v>
      </c>
      <c r="AR97" s="104">
        <f t="shared" si="46"/>
        <v>0</v>
      </c>
      <c r="AS97" s="30">
        <f t="shared" ref="AS97:AS159" si="63">AR97*(77.13*1.4*1.6)</f>
        <v>0</v>
      </c>
      <c r="AT97" s="30">
        <v>0</v>
      </c>
      <c r="AU97" s="30">
        <f t="shared" si="40"/>
        <v>0</v>
      </c>
      <c r="AV97" s="30">
        <f t="shared" si="41"/>
        <v>0</v>
      </c>
      <c r="AW97" s="29">
        <f t="shared" si="42"/>
        <v>0</v>
      </c>
      <c r="AX97" s="158"/>
      <c r="AY97" s="334">
        <v>3</v>
      </c>
      <c r="AZ97" s="328">
        <v>1</v>
      </c>
      <c r="BA97" s="327"/>
      <c r="BB97" s="325">
        <f t="shared" si="53"/>
        <v>89.79783119999999</v>
      </c>
      <c r="BC97" s="325">
        <f t="shared" si="54"/>
        <v>359.19132479999996</v>
      </c>
      <c r="BD97" s="333">
        <f t="shared" si="55"/>
        <v>0</v>
      </c>
    </row>
    <row r="98" spans="1:56" s="2" customFormat="1" ht="18.75" customHeight="1" x14ac:dyDescent="0.2">
      <c r="A98" s="231">
        <v>472</v>
      </c>
      <c r="B98" s="237" t="s">
        <v>547</v>
      </c>
      <c r="C98" s="246" t="s">
        <v>204</v>
      </c>
      <c r="D98" s="261">
        <v>46089</v>
      </c>
      <c r="E98" s="255">
        <v>6</v>
      </c>
      <c r="F98" s="267" t="s">
        <v>49</v>
      </c>
      <c r="G98" s="76">
        <v>0</v>
      </c>
      <c r="H98" s="77">
        <v>2</v>
      </c>
      <c r="I98" s="78">
        <v>0</v>
      </c>
      <c r="J98" s="79">
        <v>0.82500000000000007</v>
      </c>
      <c r="K98" s="78">
        <v>0</v>
      </c>
      <c r="L98" s="79">
        <v>4.95</v>
      </c>
      <c r="M98" s="80"/>
      <c r="N98" s="81"/>
      <c r="O98" s="257">
        <v>1.1000000000000001</v>
      </c>
      <c r="P98" s="252">
        <v>1.5</v>
      </c>
      <c r="Q98" s="102">
        <v>0</v>
      </c>
      <c r="R98" s="103">
        <v>3.6630000000000005E-3</v>
      </c>
      <c r="S98" s="34"/>
      <c r="T98" s="32" t="s">
        <v>3</v>
      </c>
      <c r="U98" s="32"/>
      <c r="V98" s="33"/>
      <c r="W98" s="32" t="s">
        <v>3</v>
      </c>
      <c r="X98" s="32"/>
      <c r="Y98" s="32"/>
      <c r="Z98" s="33" t="s">
        <v>2</v>
      </c>
      <c r="AA98" s="32"/>
      <c r="AB98" s="32"/>
      <c r="AC98" s="32" t="s">
        <v>3</v>
      </c>
      <c r="AD98" s="31"/>
      <c r="AE98" s="125"/>
      <c r="AF98" s="17">
        <f t="shared" si="44"/>
        <v>0.82500000000000007</v>
      </c>
      <c r="AG98" s="15">
        <f t="shared" si="43"/>
        <v>142.53623999999999</v>
      </c>
      <c r="AH98" s="15">
        <v>29.932610399999998</v>
      </c>
      <c r="AI98" s="16">
        <f t="shared" si="56"/>
        <v>246.30262271999996</v>
      </c>
      <c r="AJ98" s="15">
        <f t="shared" si="57"/>
        <v>443.63093366591994</v>
      </c>
      <c r="AK98" s="14">
        <f t="shared" si="58"/>
        <v>598.90176044899192</v>
      </c>
      <c r="AL98" s="27">
        <f t="shared" si="45"/>
        <v>4.95</v>
      </c>
      <c r="AM98" s="106">
        <f t="shared" si="62"/>
        <v>855.21744000000001</v>
      </c>
      <c r="AN98" s="12">
        <v>359.19132479999996</v>
      </c>
      <c r="AO98" s="35">
        <f t="shared" si="59"/>
        <v>1657.4113987199999</v>
      </c>
      <c r="AP98" s="12">
        <f t="shared" si="60"/>
        <v>2897.2355154019197</v>
      </c>
      <c r="AQ98" s="11">
        <f t="shared" si="61"/>
        <v>3911.2679457925915</v>
      </c>
      <c r="AR98" s="104">
        <f t="shared" si="46"/>
        <v>0</v>
      </c>
      <c r="AS98" s="30">
        <f t="shared" si="63"/>
        <v>0</v>
      </c>
      <c r="AT98" s="30">
        <v>0</v>
      </c>
      <c r="AU98" s="30">
        <f t="shared" si="40"/>
        <v>0</v>
      </c>
      <c r="AV98" s="30">
        <f t="shared" si="41"/>
        <v>0</v>
      </c>
      <c r="AW98" s="29">
        <f t="shared" si="42"/>
        <v>0</v>
      </c>
      <c r="AX98" s="158"/>
      <c r="AY98" s="334">
        <v>3</v>
      </c>
      <c r="AZ98" s="328">
        <v>1</v>
      </c>
      <c r="BA98" s="327"/>
      <c r="BB98" s="325">
        <f t="shared" si="53"/>
        <v>89.79783119999999</v>
      </c>
      <c r="BC98" s="325">
        <f t="shared" si="54"/>
        <v>359.19132479999996</v>
      </c>
      <c r="BD98" s="333">
        <f t="shared" si="55"/>
        <v>0</v>
      </c>
    </row>
    <row r="99" spans="1:56" s="2" customFormat="1" ht="18.75" customHeight="1" x14ac:dyDescent="0.2">
      <c r="A99" s="231">
        <v>473</v>
      </c>
      <c r="B99" s="237" t="s">
        <v>517</v>
      </c>
      <c r="C99" s="246" t="s">
        <v>8</v>
      </c>
      <c r="D99" s="261" t="s">
        <v>238</v>
      </c>
      <c r="E99" s="255">
        <v>6</v>
      </c>
      <c r="F99" s="267" t="s">
        <v>69</v>
      </c>
      <c r="G99" s="76">
        <v>0</v>
      </c>
      <c r="H99" s="77">
        <v>2</v>
      </c>
      <c r="I99" s="78">
        <v>0</v>
      </c>
      <c r="J99" s="79">
        <v>0.82500000000000007</v>
      </c>
      <c r="K99" s="78"/>
      <c r="L99" s="79"/>
      <c r="M99" s="80">
        <v>0</v>
      </c>
      <c r="N99" s="81">
        <v>29.700000000000003</v>
      </c>
      <c r="O99" s="257">
        <v>1.1000000000000001</v>
      </c>
      <c r="P99" s="252">
        <v>1.5</v>
      </c>
      <c r="Q99" s="102">
        <v>0</v>
      </c>
      <c r="R99" s="103">
        <v>3.6630000000000005E-3</v>
      </c>
      <c r="S99" s="34" t="s">
        <v>3</v>
      </c>
      <c r="T99" s="32"/>
      <c r="U99" s="32"/>
      <c r="V99" s="32" t="s">
        <v>3</v>
      </c>
      <c r="W99" s="32"/>
      <c r="X99" s="32"/>
      <c r="Y99" s="32" t="s">
        <v>3</v>
      </c>
      <c r="Z99" s="32"/>
      <c r="AA99" s="32"/>
      <c r="AB99" s="33" t="s">
        <v>5</v>
      </c>
      <c r="AC99" s="32"/>
      <c r="AD99" s="31"/>
      <c r="AE99" s="125"/>
      <c r="AF99" s="17">
        <f t="shared" si="44"/>
        <v>0.82500000000000007</v>
      </c>
      <c r="AG99" s="15">
        <f t="shared" si="43"/>
        <v>142.53623999999999</v>
      </c>
      <c r="AH99" s="15">
        <v>29.932610399999998</v>
      </c>
      <c r="AI99" s="16">
        <f t="shared" si="56"/>
        <v>246.30262271999996</v>
      </c>
      <c r="AJ99" s="15">
        <f t="shared" si="57"/>
        <v>443.63093366591994</v>
      </c>
      <c r="AK99" s="14">
        <f t="shared" si="58"/>
        <v>598.90176044899192</v>
      </c>
      <c r="AL99" s="27">
        <f t="shared" si="45"/>
        <v>0</v>
      </c>
      <c r="AM99" s="106">
        <f t="shared" si="62"/>
        <v>0</v>
      </c>
      <c r="AN99" s="12">
        <v>0</v>
      </c>
      <c r="AO99" s="35">
        <f t="shared" si="59"/>
        <v>0</v>
      </c>
      <c r="AP99" s="12">
        <f t="shared" si="60"/>
        <v>0</v>
      </c>
      <c r="AQ99" s="11">
        <f t="shared" si="61"/>
        <v>0</v>
      </c>
      <c r="AR99" s="104">
        <f t="shared" si="46"/>
        <v>29.700000000000003</v>
      </c>
      <c r="AS99" s="30">
        <f t="shared" si="63"/>
        <v>5131.3046400000003</v>
      </c>
      <c r="AT99" s="30">
        <v>2873.5305984000001</v>
      </c>
      <c r="AU99" s="30">
        <f t="shared" si="40"/>
        <v>10662.851041920001</v>
      </c>
      <c r="AV99" s="30">
        <f t="shared" si="41"/>
        <v>18325.212746037123</v>
      </c>
      <c r="AW99" s="29">
        <f t="shared" si="42"/>
        <v>24739.037207150115</v>
      </c>
      <c r="AX99" s="158"/>
      <c r="AY99" s="335">
        <v>3</v>
      </c>
      <c r="AZ99" s="329"/>
      <c r="BA99" s="327">
        <v>1</v>
      </c>
      <c r="BB99" s="325">
        <f t="shared" si="53"/>
        <v>89.79783119999999</v>
      </c>
      <c r="BC99" s="325">
        <f t="shared" si="54"/>
        <v>0</v>
      </c>
      <c r="BD99" s="333">
        <f t="shared" si="55"/>
        <v>2873.5305984000001</v>
      </c>
    </row>
    <row r="100" spans="1:56" s="2" customFormat="1" ht="18.75" customHeight="1" x14ac:dyDescent="0.2">
      <c r="A100" s="231">
        <v>474</v>
      </c>
      <c r="B100" s="237" t="s">
        <v>543</v>
      </c>
      <c r="C100" s="246" t="s">
        <v>8</v>
      </c>
      <c r="D100" s="261" t="s">
        <v>238</v>
      </c>
      <c r="E100" s="255">
        <v>6</v>
      </c>
      <c r="F100" s="267" t="s">
        <v>69</v>
      </c>
      <c r="G100" s="76">
        <v>0</v>
      </c>
      <c r="H100" s="77">
        <v>2</v>
      </c>
      <c r="I100" s="78">
        <v>0</v>
      </c>
      <c r="J100" s="79">
        <v>0.82500000000000007</v>
      </c>
      <c r="K100" s="78"/>
      <c r="L100" s="79"/>
      <c r="M100" s="80">
        <v>0</v>
      </c>
      <c r="N100" s="81">
        <v>29.700000000000003</v>
      </c>
      <c r="O100" s="257">
        <v>1.1000000000000001</v>
      </c>
      <c r="P100" s="252">
        <v>1.5</v>
      </c>
      <c r="Q100" s="102">
        <v>0</v>
      </c>
      <c r="R100" s="103">
        <v>3.6630000000000005E-3</v>
      </c>
      <c r="S100" s="34" t="s">
        <v>3</v>
      </c>
      <c r="T100" s="32"/>
      <c r="U100" s="32"/>
      <c r="V100" s="32" t="s">
        <v>3</v>
      </c>
      <c r="W100" s="32"/>
      <c r="X100" s="32"/>
      <c r="Y100" s="32" t="s">
        <v>3</v>
      </c>
      <c r="Z100" s="32"/>
      <c r="AA100" s="32"/>
      <c r="AB100" s="33" t="s">
        <v>5</v>
      </c>
      <c r="AC100" s="32"/>
      <c r="AD100" s="31"/>
      <c r="AE100" s="125"/>
      <c r="AF100" s="17">
        <f t="shared" si="44"/>
        <v>0.82500000000000007</v>
      </c>
      <c r="AG100" s="15">
        <f t="shared" si="43"/>
        <v>142.53623999999999</v>
      </c>
      <c r="AH100" s="15">
        <v>29.932610399999998</v>
      </c>
      <c r="AI100" s="16">
        <f t="shared" si="56"/>
        <v>246.30262271999996</v>
      </c>
      <c r="AJ100" s="15">
        <f t="shared" si="57"/>
        <v>443.63093366591994</v>
      </c>
      <c r="AK100" s="14">
        <f t="shared" si="58"/>
        <v>598.90176044899192</v>
      </c>
      <c r="AL100" s="27">
        <f t="shared" si="45"/>
        <v>0</v>
      </c>
      <c r="AM100" s="106">
        <f t="shared" si="62"/>
        <v>0</v>
      </c>
      <c r="AN100" s="12">
        <v>0</v>
      </c>
      <c r="AO100" s="35">
        <f t="shared" si="59"/>
        <v>0</v>
      </c>
      <c r="AP100" s="12">
        <f t="shared" si="60"/>
        <v>0</v>
      </c>
      <c r="AQ100" s="11">
        <f t="shared" si="61"/>
        <v>0</v>
      </c>
      <c r="AR100" s="104">
        <f t="shared" si="46"/>
        <v>29.700000000000003</v>
      </c>
      <c r="AS100" s="30">
        <f t="shared" si="63"/>
        <v>5131.3046400000003</v>
      </c>
      <c r="AT100" s="30">
        <v>2873.5305984000001</v>
      </c>
      <c r="AU100" s="30">
        <f t="shared" ref="AU100:AU162" si="64">AT100+AS100+(AS100*0.174)+(AS100*0.344)</f>
        <v>10662.851041920001</v>
      </c>
      <c r="AV100" s="30">
        <f t="shared" ref="AV100:AV162" si="65">AU100+(0.847*AS100)+(0.311*AU100)</f>
        <v>18325.212746037123</v>
      </c>
      <c r="AW100" s="29">
        <f t="shared" ref="AW100:AW162" si="66">AV100+(0.35*AV100)</f>
        <v>24739.037207150115</v>
      </c>
      <c r="AX100" s="158"/>
      <c r="AY100" s="335">
        <v>3</v>
      </c>
      <c r="AZ100" s="329"/>
      <c r="BA100" s="327">
        <v>1</v>
      </c>
      <c r="BB100" s="325">
        <f t="shared" si="53"/>
        <v>89.79783119999999</v>
      </c>
      <c r="BC100" s="325">
        <f t="shared" si="54"/>
        <v>0</v>
      </c>
      <c r="BD100" s="333">
        <f t="shared" si="55"/>
        <v>2873.5305984000001</v>
      </c>
    </row>
    <row r="101" spans="1:56" s="2" customFormat="1" ht="18.75" customHeight="1" x14ac:dyDescent="0.2">
      <c r="A101" s="231">
        <v>475</v>
      </c>
      <c r="B101" s="237" t="s">
        <v>544</v>
      </c>
      <c r="C101" s="246" t="s">
        <v>8</v>
      </c>
      <c r="D101" s="261" t="s">
        <v>238</v>
      </c>
      <c r="E101" s="255">
        <v>6</v>
      </c>
      <c r="F101" s="267" t="s">
        <v>69</v>
      </c>
      <c r="G101" s="76">
        <v>0</v>
      </c>
      <c r="H101" s="77">
        <v>2</v>
      </c>
      <c r="I101" s="78">
        <v>0</v>
      </c>
      <c r="J101" s="79">
        <v>0.82500000000000007</v>
      </c>
      <c r="K101" s="78"/>
      <c r="L101" s="79"/>
      <c r="M101" s="80">
        <v>0</v>
      </c>
      <c r="N101" s="81">
        <v>29.700000000000003</v>
      </c>
      <c r="O101" s="257">
        <v>1.1000000000000001</v>
      </c>
      <c r="P101" s="252">
        <v>1.5</v>
      </c>
      <c r="Q101" s="102">
        <v>0</v>
      </c>
      <c r="R101" s="103">
        <v>3.6630000000000005E-3</v>
      </c>
      <c r="S101" s="34" t="s">
        <v>3</v>
      </c>
      <c r="T101" s="32"/>
      <c r="U101" s="32"/>
      <c r="V101" s="32" t="s">
        <v>3</v>
      </c>
      <c r="W101" s="32"/>
      <c r="X101" s="32"/>
      <c r="Y101" s="32" t="s">
        <v>3</v>
      </c>
      <c r="Z101" s="32"/>
      <c r="AA101" s="32"/>
      <c r="AB101" s="33" t="s">
        <v>5</v>
      </c>
      <c r="AC101" s="32"/>
      <c r="AD101" s="31"/>
      <c r="AE101" s="125"/>
      <c r="AF101" s="17">
        <f t="shared" si="44"/>
        <v>0.82500000000000007</v>
      </c>
      <c r="AG101" s="15">
        <f t="shared" si="43"/>
        <v>142.53623999999999</v>
      </c>
      <c r="AH101" s="15">
        <v>29.932610399999998</v>
      </c>
      <c r="AI101" s="16">
        <f t="shared" si="56"/>
        <v>246.30262271999996</v>
      </c>
      <c r="AJ101" s="15">
        <f t="shared" si="57"/>
        <v>443.63093366591994</v>
      </c>
      <c r="AK101" s="14">
        <f t="shared" si="58"/>
        <v>598.90176044899192</v>
      </c>
      <c r="AL101" s="27">
        <f t="shared" si="45"/>
        <v>0</v>
      </c>
      <c r="AM101" s="106">
        <f t="shared" si="62"/>
        <v>0</v>
      </c>
      <c r="AN101" s="12">
        <v>0</v>
      </c>
      <c r="AO101" s="35">
        <f t="shared" si="59"/>
        <v>0</v>
      </c>
      <c r="AP101" s="12">
        <f t="shared" si="60"/>
        <v>0</v>
      </c>
      <c r="AQ101" s="11">
        <f t="shared" si="61"/>
        <v>0</v>
      </c>
      <c r="AR101" s="104">
        <f t="shared" si="46"/>
        <v>29.700000000000003</v>
      </c>
      <c r="AS101" s="30">
        <f t="shared" si="63"/>
        <v>5131.3046400000003</v>
      </c>
      <c r="AT101" s="30">
        <v>2873.5305984000001</v>
      </c>
      <c r="AU101" s="30">
        <f t="shared" si="64"/>
        <v>10662.851041920001</v>
      </c>
      <c r="AV101" s="30">
        <f t="shared" si="65"/>
        <v>18325.212746037123</v>
      </c>
      <c r="AW101" s="29">
        <f t="shared" si="66"/>
        <v>24739.037207150115</v>
      </c>
      <c r="AX101" s="158"/>
      <c r="AY101" s="335">
        <v>3</v>
      </c>
      <c r="AZ101" s="329"/>
      <c r="BA101" s="327">
        <v>1</v>
      </c>
      <c r="BB101" s="325">
        <f t="shared" si="53"/>
        <v>89.79783119999999</v>
      </c>
      <c r="BC101" s="325">
        <f t="shared" si="54"/>
        <v>0</v>
      </c>
      <c r="BD101" s="333">
        <f t="shared" si="55"/>
        <v>2873.5305984000001</v>
      </c>
    </row>
    <row r="102" spans="1:56" s="2" customFormat="1" ht="18.75" customHeight="1" x14ac:dyDescent="0.2">
      <c r="A102" s="231">
        <v>476</v>
      </c>
      <c r="B102" s="237" t="s">
        <v>516</v>
      </c>
      <c r="C102" s="246" t="s">
        <v>208</v>
      </c>
      <c r="D102" s="261" t="s">
        <v>238</v>
      </c>
      <c r="E102" s="255">
        <v>6</v>
      </c>
      <c r="F102" s="267" t="s">
        <v>9</v>
      </c>
      <c r="G102" s="76">
        <v>0</v>
      </c>
      <c r="H102" s="77">
        <v>2</v>
      </c>
      <c r="I102" s="78">
        <v>0</v>
      </c>
      <c r="J102" s="79">
        <v>0.82500000000000007</v>
      </c>
      <c r="K102" s="78">
        <v>0</v>
      </c>
      <c r="L102" s="79">
        <v>4.95</v>
      </c>
      <c r="M102" s="80"/>
      <c r="N102" s="81"/>
      <c r="O102" s="257">
        <v>1.1000000000000001</v>
      </c>
      <c r="P102" s="252">
        <v>1.5</v>
      </c>
      <c r="Q102" s="102">
        <v>0</v>
      </c>
      <c r="R102" s="103">
        <v>3.6630000000000005E-3</v>
      </c>
      <c r="S102" s="34" t="s">
        <v>3</v>
      </c>
      <c r="T102" s="32"/>
      <c r="U102" s="32"/>
      <c r="V102" s="33" t="s">
        <v>2</v>
      </c>
      <c r="W102" s="32"/>
      <c r="X102" s="32"/>
      <c r="Y102" s="32" t="s">
        <v>3</v>
      </c>
      <c r="Z102" s="32"/>
      <c r="AA102" s="32"/>
      <c r="AB102" s="32" t="s">
        <v>3</v>
      </c>
      <c r="AC102" s="32"/>
      <c r="AD102" s="31"/>
      <c r="AE102" s="125"/>
      <c r="AF102" s="17">
        <f t="shared" si="44"/>
        <v>0.82500000000000007</v>
      </c>
      <c r="AG102" s="15">
        <f t="shared" si="43"/>
        <v>142.53623999999999</v>
      </c>
      <c r="AH102" s="15">
        <v>29.932610399999998</v>
      </c>
      <c r="AI102" s="16">
        <f>AH102+AG102+(AG102*0.174)+(AG102*0.344)</f>
        <v>246.30262271999996</v>
      </c>
      <c r="AJ102" s="15">
        <f>AI102+(0.847*AG102)+(0.311*AI102)</f>
        <v>443.63093366591994</v>
      </c>
      <c r="AK102" s="14">
        <f>AJ102+(0.35*AJ102)</f>
        <v>598.90176044899192</v>
      </c>
      <c r="AL102" s="27">
        <f t="shared" si="45"/>
        <v>4.95</v>
      </c>
      <c r="AM102" s="106">
        <f t="shared" si="62"/>
        <v>855.21744000000001</v>
      </c>
      <c r="AN102" s="12">
        <v>359.19132479999996</v>
      </c>
      <c r="AO102" s="35">
        <f>AN102+AM102+(AM102*0.174)+(AM102*0.344)</f>
        <v>1657.4113987199999</v>
      </c>
      <c r="AP102" s="12">
        <f>AO102+(0.847*AM102)+(0.311*AO102)</f>
        <v>2897.2355154019197</v>
      </c>
      <c r="AQ102" s="11">
        <f>AP102+(0.35*AP102)</f>
        <v>3911.2679457925915</v>
      </c>
      <c r="AR102" s="104">
        <f t="shared" si="46"/>
        <v>0</v>
      </c>
      <c r="AS102" s="30">
        <f t="shared" si="63"/>
        <v>0</v>
      </c>
      <c r="AT102" s="30">
        <v>0</v>
      </c>
      <c r="AU102" s="30">
        <f t="shared" si="64"/>
        <v>0</v>
      </c>
      <c r="AV102" s="30">
        <f t="shared" si="65"/>
        <v>0</v>
      </c>
      <c r="AW102" s="29">
        <f t="shared" si="66"/>
        <v>0</v>
      </c>
      <c r="AX102" s="158"/>
      <c r="AY102" s="335">
        <v>3</v>
      </c>
      <c r="AZ102" s="329">
        <v>1</v>
      </c>
      <c r="BA102" s="327"/>
      <c r="BB102" s="325">
        <f t="shared" si="53"/>
        <v>89.79783119999999</v>
      </c>
      <c r="BC102" s="325">
        <f t="shared" si="54"/>
        <v>359.19132479999996</v>
      </c>
      <c r="BD102" s="333">
        <f t="shared" si="55"/>
        <v>0</v>
      </c>
    </row>
    <row r="103" spans="1:56" s="2" customFormat="1" ht="18.75" customHeight="1" x14ac:dyDescent="0.2">
      <c r="A103" s="231">
        <v>477</v>
      </c>
      <c r="B103" s="237" t="s">
        <v>199</v>
      </c>
      <c r="C103" s="246" t="s">
        <v>203</v>
      </c>
      <c r="D103" s="261" t="s">
        <v>238</v>
      </c>
      <c r="E103" s="255">
        <v>6</v>
      </c>
      <c r="F103" s="267" t="s">
        <v>201</v>
      </c>
      <c r="G103" s="76">
        <v>0</v>
      </c>
      <c r="H103" s="77">
        <v>1.5</v>
      </c>
      <c r="I103" s="78">
        <v>0</v>
      </c>
      <c r="J103" s="79">
        <v>0.61875000000000002</v>
      </c>
      <c r="K103" s="78">
        <v>0</v>
      </c>
      <c r="L103" s="79">
        <v>3.7125000000000004</v>
      </c>
      <c r="M103" s="80"/>
      <c r="N103" s="81"/>
      <c r="O103" s="257">
        <v>1.1000000000000001</v>
      </c>
      <c r="P103" s="252">
        <v>1.5</v>
      </c>
      <c r="Q103" s="102">
        <v>0</v>
      </c>
      <c r="R103" s="103">
        <v>2.7472500000000001E-3</v>
      </c>
      <c r="S103" s="93" t="s">
        <v>2</v>
      </c>
      <c r="T103" s="32"/>
      <c r="U103" s="32"/>
      <c r="V103" s="32" t="s">
        <v>3</v>
      </c>
      <c r="W103" s="32"/>
      <c r="X103" s="32"/>
      <c r="Y103" s="32" t="s">
        <v>3</v>
      </c>
      <c r="Z103" s="32"/>
      <c r="AA103" s="32"/>
      <c r="AB103" s="32" t="s">
        <v>3</v>
      </c>
      <c r="AC103" s="32"/>
      <c r="AD103" s="31"/>
      <c r="AE103" s="125"/>
      <c r="AF103" s="17">
        <f t="shared" si="44"/>
        <v>0.61875000000000002</v>
      </c>
      <c r="AG103" s="15">
        <f t="shared" si="43"/>
        <v>106.90218</v>
      </c>
      <c r="AH103" s="15">
        <v>22.449457799999998</v>
      </c>
      <c r="AI103" s="16">
        <f t="shared" ref="AI103:AI163" si="67">AH103+AG103+(AG103*0.174)+(AG103*0.344)</f>
        <v>184.72696703999998</v>
      </c>
      <c r="AJ103" s="15">
        <f t="shared" ref="AJ103:AJ163" si="68">AI103+(0.847*AG103)+(0.311*AI103)</f>
        <v>332.72320024943997</v>
      </c>
      <c r="AK103" s="14">
        <f t="shared" ref="AK103:AK163" si="69">AJ103+(0.35*AJ103)</f>
        <v>449.17632033674397</v>
      </c>
      <c r="AL103" s="27">
        <f t="shared" si="45"/>
        <v>3.7125000000000004</v>
      </c>
      <c r="AM103" s="106">
        <f t="shared" si="62"/>
        <v>641.41308000000004</v>
      </c>
      <c r="AN103" s="12">
        <v>269.3934936</v>
      </c>
      <c r="AO103" s="35">
        <f t="shared" ref="AO103:AO163" si="70">AN103+AM103+(AM103*0.174)+(AM103*0.344)</f>
        <v>1243.0585490400001</v>
      </c>
      <c r="AP103" s="12">
        <f t="shared" ref="AP103:AP163" si="71">AO103+(0.847*AM103)+(0.311*AO103)</f>
        <v>2172.9266365514404</v>
      </c>
      <c r="AQ103" s="11">
        <f t="shared" ref="AQ103:AQ163" si="72">AP103+(0.35*AP103)</f>
        <v>2933.4509593444445</v>
      </c>
      <c r="AR103" s="104">
        <f t="shared" si="46"/>
        <v>0</v>
      </c>
      <c r="AS103" s="30">
        <f t="shared" si="63"/>
        <v>0</v>
      </c>
      <c r="AT103" s="30">
        <v>0</v>
      </c>
      <c r="AU103" s="30">
        <f t="shared" si="64"/>
        <v>0</v>
      </c>
      <c r="AV103" s="30">
        <f t="shared" si="65"/>
        <v>0</v>
      </c>
      <c r="AW103" s="29">
        <f t="shared" si="66"/>
        <v>0</v>
      </c>
      <c r="AX103" s="158"/>
      <c r="AY103" s="335">
        <v>3</v>
      </c>
      <c r="AZ103" s="329">
        <v>1</v>
      </c>
      <c r="BA103" s="327"/>
      <c r="BB103" s="325">
        <f t="shared" si="53"/>
        <v>67.348373399999986</v>
      </c>
      <c r="BC103" s="325">
        <f t="shared" si="54"/>
        <v>269.3934936</v>
      </c>
      <c r="BD103" s="333">
        <f t="shared" si="55"/>
        <v>0</v>
      </c>
    </row>
    <row r="104" spans="1:56" s="159" customFormat="1" ht="18.75" customHeight="1" x14ac:dyDescent="0.2">
      <c r="A104" s="233">
        <v>478</v>
      </c>
      <c r="B104" s="238" t="s">
        <v>184</v>
      </c>
      <c r="C104" s="287" t="s">
        <v>202</v>
      </c>
      <c r="D104" s="266" t="s">
        <v>238</v>
      </c>
      <c r="E104" s="256">
        <v>6</v>
      </c>
      <c r="F104" s="268" t="s">
        <v>201</v>
      </c>
      <c r="G104" s="133">
        <v>0</v>
      </c>
      <c r="H104" s="134">
        <v>1.5</v>
      </c>
      <c r="I104" s="135">
        <v>0</v>
      </c>
      <c r="J104" s="136">
        <v>0.61875000000000002</v>
      </c>
      <c r="K104" s="135">
        <v>0</v>
      </c>
      <c r="L104" s="136">
        <v>3.7125000000000004</v>
      </c>
      <c r="M104" s="137"/>
      <c r="N104" s="138"/>
      <c r="O104" s="258">
        <v>1.1000000000000001</v>
      </c>
      <c r="P104" s="253">
        <v>1.5</v>
      </c>
      <c r="Q104" s="139">
        <v>0</v>
      </c>
      <c r="R104" s="140">
        <v>2.7472500000000001E-3</v>
      </c>
      <c r="S104" s="277" t="s">
        <v>2</v>
      </c>
      <c r="T104" s="161"/>
      <c r="U104" s="161"/>
      <c r="V104" s="161" t="s">
        <v>3</v>
      </c>
      <c r="W104" s="161"/>
      <c r="X104" s="161"/>
      <c r="Y104" s="161" t="s">
        <v>3</v>
      </c>
      <c r="Z104" s="161"/>
      <c r="AA104" s="161"/>
      <c r="AB104" s="161" t="s">
        <v>3</v>
      </c>
      <c r="AC104" s="161"/>
      <c r="AD104" s="163"/>
      <c r="AE104" s="144"/>
      <c r="AF104" s="148">
        <f t="shared" si="44"/>
        <v>0.61875000000000002</v>
      </c>
      <c r="AG104" s="149">
        <f t="shared" si="43"/>
        <v>106.90218</v>
      </c>
      <c r="AH104" s="149">
        <v>22.449457799999998</v>
      </c>
      <c r="AI104" s="150">
        <f t="shared" si="67"/>
        <v>184.72696703999998</v>
      </c>
      <c r="AJ104" s="149">
        <f t="shared" si="68"/>
        <v>332.72320024943997</v>
      </c>
      <c r="AK104" s="151">
        <f t="shared" si="69"/>
        <v>449.17632033674397</v>
      </c>
      <c r="AL104" s="183">
        <f t="shared" si="45"/>
        <v>3.7125000000000004</v>
      </c>
      <c r="AM104" s="168">
        <f t="shared" si="62"/>
        <v>641.41308000000004</v>
      </c>
      <c r="AN104" s="152">
        <v>269.3934936</v>
      </c>
      <c r="AO104" s="153">
        <f t="shared" si="70"/>
        <v>1243.0585490400001</v>
      </c>
      <c r="AP104" s="152">
        <f t="shared" si="71"/>
        <v>2172.9266365514404</v>
      </c>
      <c r="AQ104" s="154">
        <f t="shared" si="72"/>
        <v>2933.4509593444445</v>
      </c>
      <c r="AR104" s="155">
        <f t="shared" si="46"/>
        <v>0</v>
      </c>
      <c r="AS104" s="156">
        <f t="shared" si="63"/>
        <v>0</v>
      </c>
      <c r="AT104" s="156">
        <v>0</v>
      </c>
      <c r="AU104" s="156">
        <f t="shared" si="64"/>
        <v>0</v>
      </c>
      <c r="AV104" s="156">
        <f t="shared" si="65"/>
        <v>0</v>
      </c>
      <c r="AW104" s="157">
        <f t="shared" si="66"/>
        <v>0</v>
      </c>
      <c r="AX104" s="158"/>
      <c r="AY104" s="335">
        <v>3</v>
      </c>
      <c r="AZ104" s="329">
        <v>1</v>
      </c>
      <c r="BA104" s="325"/>
      <c r="BB104" s="325">
        <f t="shared" si="53"/>
        <v>67.348373399999986</v>
      </c>
      <c r="BC104" s="325">
        <f t="shared" si="54"/>
        <v>269.3934936</v>
      </c>
      <c r="BD104" s="333">
        <f t="shared" si="55"/>
        <v>0</v>
      </c>
    </row>
    <row r="105" spans="1:56" s="159" customFormat="1" ht="18.75" customHeight="1" x14ac:dyDescent="0.2">
      <c r="A105" s="233">
        <v>479</v>
      </c>
      <c r="B105" s="238" t="s">
        <v>187</v>
      </c>
      <c r="C105" s="287" t="s">
        <v>200</v>
      </c>
      <c r="D105" s="266" t="s">
        <v>238</v>
      </c>
      <c r="E105" s="256">
        <v>6</v>
      </c>
      <c r="F105" s="268" t="s">
        <v>24</v>
      </c>
      <c r="G105" s="133">
        <v>0</v>
      </c>
      <c r="H105" s="134">
        <v>2</v>
      </c>
      <c r="I105" s="135">
        <v>0</v>
      </c>
      <c r="J105" s="136">
        <v>0.82500000000000007</v>
      </c>
      <c r="K105" s="135"/>
      <c r="L105" s="136"/>
      <c r="M105" s="137">
        <v>0</v>
      </c>
      <c r="N105" s="138">
        <v>29.700000000000003</v>
      </c>
      <c r="O105" s="258">
        <v>1.1000000000000001</v>
      </c>
      <c r="P105" s="253">
        <v>1.5</v>
      </c>
      <c r="Q105" s="139">
        <v>0</v>
      </c>
      <c r="R105" s="140">
        <v>3.6630000000000005E-3</v>
      </c>
      <c r="S105" s="277" t="s">
        <v>5</v>
      </c>
      <c r="T105" s="161"/>
      <c r="U105" s="161"/>
      <c r="V105" s="161" t="s">
        <v>3</v>
      </c>
      <c r="W105" s="161"/>
      <c r="X105" s="161"/>
      <c r="Y105" s="161" t="s">
        <v>3</v>
      </c>
      <c r="Z105" s="161"/>
      <c r="AA105" s="161"/>
      <c r="AB105" s="161" t="s">
        <v>3</v>
      </c>
      <c r="AC105" s="161"/>
      <c r="AD105" s="163"/>
      <c r="AE105" s="144"/>
      <c r="AF105" s="148">
        <f t="shared" si="44"/>
        <v>0.82500000000000007</v>
      </c>
      <c r="AG105" s="149">
        <f t="shared" si="43"/>
        <v>142.53623999999999</v>
      </c>
      <c r="AH105" s="149">
        <v>29.932610399999998</v>
      </c>
      <c r="AI105" s="150">
        <f t="shared" si="67"/>
        <v>246.30262271999996</v>
      </c>
      <c r="AJ105" s="149">
        <f t="shared" si="68"/>
        <v>443.63093366591994</v>
      </c>
      <c r="AK105" s="151">
        <f t="shared" si="69"/>
        <v>598.90176044899192</v>
      </c>
      <c r="AL105" s="183">
        <f t="shared" si="45"/>
        <v>0</v>
      </c>
      <c r="AM105" s="168">
        <f t="shared" si="62"/>
        <v>0</v>
      </c>
      <c r="AN105" s="152">
        <v>0</v>
      </c>
      <c r="AO105" s="153">
        <f t="shared" si="70"/>
        <v>0</v>
      </c>
      <c r="AP105" s="152">
        <f t="shared" si="71"/>
        <v>0</v>
      </c>
      <c r="AQ105" s="154">
        <f t="shared" si="72"/>
        <v>0</v>
      </c>
      <c r="AR105" s="155">
        <f t="shared" si="46"/>
        <v>29.700000000000003</v>
      </c>
      <c r="AS105" s="156">
        <f t="shared" si="63"/>
        <v>5131.3046400000003</v>
      </c>
      <c r="AT105" s="156">
        <v>2873.5305984000001</v>
      </c>
      <c r="AU105" s="156">
        <f t="shared" si="64"/>
        <v>10662.851041920001</v>
      </c>
      <c r="AV105" s="156">
        <f t="shared" si="65"/>
        <v>18325.212746037123</v>
      </c>
      <c r="AW105" s="157">
        <f t="shared" si="66"/>
        <v>24739.037207150115</v>
      </c>
      <c r="AX105" s="158"/>
      <c r="AY105" s="334">
        <v>3</v>
      </c>
      <c r="AZ105" s="328"/>
      <c r="BA105" s="325">
        <v>1</v>
      </c>
      <c r="BB105" s="325">
        <f t="shared" si="53"/>
        <v>89.79783119999999</v>
      </c>
      <c r="BC105" s="325">
        <f t="shared" si="54"/>
        <v>0</v>
      </c>
      <c r="BD105" s="333">
        <f t="shared" si="55"/>
        <v>2873.5305984000001</v>
      </c>
    </row>
    <row r="106" spans="1:56" s="159" customFormat="1" ht="18.75" customHeight="1" x14ac:dyDescent="0.2">
      <c r="A106" s="233">
        <v>480</v>
      </c>
      <c r="B106" s="238" t="s">
        <v>184</v>
      </c>
      <c r="C106" s="287" t="s">
        <v>200</v>
      </c>
      <c r="D106" s="266" t="s">
        <v>238</v>
      </c>
      <c r="E106" s="256">
        <v>6</v>
      </c>
      <c r="F106" s="268" t="s">
        <v>24</v>
      </c>
      <c r="G106" s="133">
        <v>0</v>
      </c>
      <c r="H106" s="134">
        <v>1.5</v>
      </c>
      <c r="I106" s="135">
        <v>0</v>
      </c>
      <c r="J106" s="136">
        <v>0.61875000000000002</v>
      </c>
      <c r="K106" s="135"/>
      <c r="L106" s="136"/>
      <c r="M106" s="137">
        <v>0</v>
      </c>
      <c r="N106" s="138">
        <v>22.275000000000002</v>
      </c>
      <c r="O106" s="258">
        <v>1.1000000000000001</v>
      </c>
      <c r="P106" s="253">
        <v>1.5</v>
      </c>
      <c r="Q106" s="139">
        <v>0</v>
      </c>
      <c r="R106" s="140">
        <v>2.7472500000000001E-3</v>
      </c>
      <c r="S106" s="277" t="s">
        <v>5</v>
      </c>
      <c r="T106" s="161"/>
      <c r="U106" s="161"/>
      <c r="V106" s="161" t="s">
        <v>3</v>
      </c>
      <c r="W106" s="161"/>
      <c r="X106" s="161"/>
      <c r="Y106" s="161" t="s">
        <v>3</v>
      </c>
      <c r="Z106" s="161"/>
      <c r="AA106" s="161"/>
      <c r="AB106" s="161" t="s">
        <v>3</v>
      </c>
      <c r="AC106" s="161"/>
      <c r="AD106" s="163"/>
      <c r="AE106" s="144"/>
      <c r="AF106" s="148">
        <f t="shared" si="44"/>
        <v>0.61875000000000002</v>
      </c>
      <c r="AG106" s="149">
        <f t="shared" si="43"/>
        <v>106.90218</v>
      </c>
      <c r="AH106" s="149">
        <v>22.449457799999998</v>
      </c>
      <c r="AI106" s="150">
        <f t="shared" si="67"/>
        <v>184.72696703999998</v>
      </c>
      <c r="AJ106" s="149">
        <f t="shared" si="68"/>
        <v>332.72320024943997</v>
      </c>
      <c r="AK106" s="151">
        <f t="shared" si="69"/>
        <v>449.17632033674397</v>
      </c>
      <c r="AL106" s="183">
        <f t="shared" si="45"/>
        <v>0</v>
      </c>
      <c r="AM106" s="168">
        <f t="shared" si="62"/>
        <v>0</v>
      </c>
      <c r="AN106" s="152">
        <v>0</v>
      </c>
      <c r="AO106" s="153">
        <f t="shared" si="70"/>
        <v>0</v>
      </c>
      <c r="AP106" s="152">
        <f t="shared" si="71"/>
        <v>0</v>
      </c>
      <c r="AQ106" s="154">
        <f t="shared" si="72"/>
        <v>0</v>
      </c>
      <c r="AR106" s="155">
        <f t="shared" si="46"/>
        <v>22.275000000000002</v>
      </c>
      <c r="AS106" s="156">
        <f t="shared" si="63"/>
        <v>3848.4784800000002</v>
      </c>
      <c r="AT106" s="156">
        <v>2155.1479488</v>
      </c>
      <c r="AU106" s="156">
        <f t="shared" si="64"/>
        <v>7997.1382814400004</v>
      </c>
      <c r="AV106" s="156">
        <f t="shared" si="65"/>
        <v>13743.909559527841</v>
      </c>
      <c r="AW106" s="157">
        <f t="shared" si="66"/>
        <v>18554.277905362585</v>
      </c>
      <c r="AX106" s="158"/>
      <c r="AY106" s="334">
        <v>3</v>
      </c>
      <c r="AZ106" s="328"/>
      <c r="BA106" s="325">
        <v>1</v>
      </c>
      <c r="BB106" s="325">
        <f t="shared" si="53"/>
        <v>67.348373399999986</v>
      </c>
      <c r="BC106" s="325">
        <f t="shared" si="54"/>
        <v>0</v>
      </c>
      <c r="BD106" s="333">
        <f t="shared" si="55"/>
        <v>2155.1479488</v>
      </c>
    </row>
    <row r="107" spans="1:56" s="159" customFormat="1" ht="18.75" customHeight="1" x14ac:dyDescent="0.2">
      <c r="A107" s="233">
        <v>481</v>
      </c>
      <c r="B107" s="238" t="s">
        <v>199</v>
      </c>
      <c r="C107" s="287" t="s">
        <v>200</v>
      </c>
      <c r="D107" s="266" t="s">
        <v>238</v>
      </c>
      <c r="E107" s="256">
        <v>6</v>
      </c>
      <c r="F107" s="268" t="s">
        <v>24</v>
      </c>
      <c r="G107" s="133">
        <v>0</v>
      </c>
      <c r="H107" s="134">
        <v>1.5</v>
      </c>
      <c r="I107" s="135">
        <v>0</v>
      </c>
      <c r="J107" s="136">
        <v>0.61875000000000002</v>
      </c>
      <c r="K107" s="135"/>
      <c r="L107" s="136"/>
      <c r="M107" s="137">
        <v>0</v>
      </c>
      <c r="N107" s="138">
        <v>22.275000000000002</v>
      </c>
      <c r="O107" s="258">
        <v>1.1000000000000001</v>
      </c>
      <c r="P107" s="253">
        <v>1.5</v>
      </c>
      <c r="Q107" s="139">
        <v>0</v>
      </c>
      <c r="R107" s="140">
        <v>2.7472500000000001E-3</v>
      </c>
      <c r="S107" s="277" t="s">
        <v>5</v>
      </c>
      <c r="T107" s="161"/>
      <c r="U107" s="161"/>
      <c r="V107" s="161" t="s">
        <v>3</v>
      </c>
      <c r="W107" s="161"/>
      <c r="X107" s="161"/>
      <c r="Y107" s="161" t="s">
        <v>3</v>
      </c>
      <c r="Z107" s="161"/>
      <c r="AA107" s="161"/>
      <c r="AB107" s="161" t="s">
        <v>3</v>
      </c>
      <c r="AC107" s="161"/>
      <c r="AD107" s="163"/>
      <c r="AE107" s="144"/>
      <c r="AF107" s="148">
        <f t="shared" si="44"/>
        <v>0.61875000000000002</v>
      </c>
      <c r="AG107" s="149">
        <f t="shared" ref="AG107:AG164" si="73">AF107*(77.13*1.4*1.6)</f>
        <v>106.90218</v>
      </c>
      <c r="AH107" s="149">
        <v>22.449457799999998</v>
      </c>
      <c r="AI107" s="150">
        <f t="shared" si="67"/>
        <v>184.72696703999998</v>
      </c>
      <c r="AJ107" s="149">
        <f t="shared" si="68"/>
        <v>332.72320024943997</v>
      </c>
      <c r="AK107" s="151">
        <f t="shared" si="69"/>
        <v>449.17632033674397</v>
      </c>
      <c r="AL107" s="183">
        <f t="shared" si="45"/>
        <v>0</v>
      </c>
      <c r="AM107" s="168">
        <f t="shared" si="62"/>
        <v>0</v>
      </c>
      <c r="AN107" s="152">
        <v>0</v>
      </c>
      <c r="AO107" s="153">
        <f t="shared" si="70"/>
        <v>0</v>
      </c>
      <c r="AP107" s="152">
        <f t="shared" si="71"/>
        <v>0</v>
      </c>
      <c r="AQ107" s="154">
        <f t="shared" si="72"/>
        <v>0</v>
      </c>
      <c r="AR107" s="155">
        <f t="shared" si="46"/>
        <v>22.275000000000002</v>
      </c>
      <c r="AS107" s="156">
        <f t="shared" si="63"/>
        <v>3848.4784800000002</v>
      </c>
      <c r="AT107" s="156">
        <v>2155.1479488</v>
      </c>
      <c r="AU107" s="156">
        <f t="shared" si="64"/>
        <v>7997.1382814400004</v>
      </c>
      <c r="AV107" s="156">
        <f t="shared" si="65"/>
        <v>13743.909559527841</v>
      </c>
      <c r="AW107" s="157">
        <f t="shared" si="66"/>
        <v>18554.277905362585</v>
      </c>
      <c r="AX107" s="158"/>
      <c r="AY107" s="334">
        <v>3</v>
      </c>
      <c r="AZ107" s="328"/>
      <c r="BA107" s="325">
        <v>1</v>
      </c>
      <c r="BB107" s="325">
        <f t="shared" si="53"/>
        <v>67.348373399999986</v>
      </c>
      <c r="BC107" s="325">
        <f t="shared" si="54"/>
        <v>0</v>
      </c>
      <c r="BD107" s="333">
        <f t="shared" si="55"/>
        <v>2155.1479488</v>
      </c>
    </row>
    <row r="108" spans="1:56" s="159" customFormat="1" ht="18.75" customHeight="1" x14ac:dyDescent="0.2">
      <c r="A108" s="233">
        <v>482</v>
      </c>
      <c r="B108" s="238" t="s">
        <v>199</v>
      </c>
      <c r="C108" s="287" t="s">
        <v>198</v>
      </c>
      <c r="D108" s="266" t="s">
        <v>238</v>
      </c>
      <c r="E108" s="256">
        <v>6</v>
      </c>
      <c r="F108" s="268" t="s">
        <v>24</v>
      </c>
      <c r="G108" s="133">
        <v>0</v>
      </c>
      <c r="H108" s="134">
        <v>1.5</v>
      </c>
      <c r="I108" s="135">
        <v>0</v>
      </c>
      <c r="J108" s="136">
        <v>0.61875000000000002</v>
      </c>
      <c r="K108" s="135"/>
      <c r="L108" s="136"/>
      <c r="M108" s="137">
        <v>0</v>
      </c>
      <c r="N108" s="138">
        <v>22.275000000000002</v>
      </c>
      <c r="O108" s="258">
        <v>1.1000000000000001</v>
      </c>
      <c r="P108" s="253">
        <v>1.5</v>
      </c>
      <c r="Q108" s="139">
        <v>0</v>
      </c>
      <c r="R108" s="140">
        <v>2.7472500000000001E-3</v>
      </c>
      <c r="S108" s="277" t="s">
        <v>5</v>
      </c>
      <c r="T108" s="161"/>
      <c r="U108" s="161"/>
      <c r="V108" s="161" t="s">
        <v>3</v>
      </c>
      <c r="W108" s="161"/>
      <c r="X108" s="161"/>
      <c r="Y108" s="161" t="s">
        <v>3</v>
      </c>
      <c r="Z108" s="161"/>
      <c r="AA108" s="161"/>
      <c r="AB108" s="161" t="s">
        <v>3</v>
      </c>
      <c r="AC108" s="161"/>
      <c r="AD108" s="163"/>
      <c r="AE108" s="144"/>
      <c r="AF108" s="148">
        <f t="shared" si="44"/>
        <v>0.61875000000000002</v>
      </c>
      <c r="AG108" s="149">
        <f t="shared" si="73"/>
        <v>106.90218</v>
      </c>
      <c r="AH108" s="149">
        <v>22.449457799999998</v>
      </c>
      <c r="AI108" s="150">
        <f t="shared" si="67"/>
        <v>184.72696703999998</v>
      </c>
      <c r="AJ108" s="149">
        <f t="shared" si="68"/>
        <v>332.72320024943997</v>
      </c>
      <c r="AK108" s="151">
        <f t="shared" si="69"/>
        <v>449.17632033674397</v>
      </c>
      <c r="AL108" s="183">
        <f t="shared" si="45"/>
        <v>0</v>
      </c>
      <c r="AM108" s="168">
        <f t="shared" si="62"/>
        <v>0</v>
      </c>
      <c r="AN108" s="152">
        <v>0</v>
      </c>
      <c r="AO108" s="153">
        <f t="shared" si="70"/>
        <v>0</v>
      </c>
      <c r="AP108" s="152">
        <f t="shared" si="71"/>
        <v>0</v>
      </c>
      <c r="AQ108" s="154">
        <f t="shared" si="72"/>
        <v>0</v>
      </c>
      <c r="AR108" s="155">
        <f t="shared" si="46"/>
        <v>22.275000000000002</v>
      </c>
      <c r="AS108" s="156">
        <f t="shared" si="63"/>
        <v>3848.4784800000002</v>
      </c>
      <c r="AT108" s="156">
        <v>2155.1479488</v>
      </c>
      <c r="AU108" s="156">
        <f t="shared" si="64"/>
        <v>7997.1382814400004</v>
      </c>
      <c r="AV108" s="156">
        <f t="shared" si="65"/>
        <v>13743.909559527841</v>
      </c>
      <c r="AW108" s="157">
        <f t="shared" si="66"/>
        <v>18554.277905362585</v>
      </c>
      <c r="AX108" s="158"/>
      <c r="AY108" s="334">
        <v>3</v>
      </c>
      <c r="AZ108" s="328"/>
      <c r="BA108" s="325">
        <v>1</v>
      </c>
      <c r="BB108" s="325">
        <f t="shared" si="53"/>
        <v>67.348373399999986</v>
      </c>
      <c r="BC108" s="325">
        <f t="shared" si="54"/>
        <v>0</v>
      </c>
      <c r="BD108" s="333">
        <f t="shared" si="55"/>
        <v>2155.1479488</v>
      </c>
    </row>
    <row r="109" spans="1:56" s="159" customFormat="1" ht="18.75" customHeight="1" x14ac:dyDescent="0.2">
      <c r="A109" s="233">
        <v>483</v>
      </c>
      <c r="B109" s="238" t="s">
        <v>160</v>
      </c>
      <c r="C109" s="287" t="s">
        <v>143</v>
      </c>
      <c r="D109" s="266" t="s">
        <v>238</v>
      </c>
      <c r="E109" s="256">
        <v>6</v>
      </c>
      <c r="F109" s="268" t="s">
        <v>9</v>
      </c>
      <c r="G109" s="133">
        <v>0</v>
      </c>
      <c r="H109" s="134">
        <v>1.5</v>
      </c>
      <c r="I109" s="135">
        <v>0</v>
      </c>
      <c r="J109" s="136">
        <v>0.61875000000000002</v>
      </c>
      <c r="K109" s="135">
        <v>0</v>
      </c>
      <c r="L109" s="136">
        <v>3.7125000000000004</v>
      </c>
      <c r="M109" s="137"/>
      <c r="N109" s="138"/>
      <c r="O109" s="258">
        <v>1.1000000000000001</v>
      </c>
      <c r="P109" s="253">
        <v>1.5</v>
      </c>
      <c r="Q109" s="139">
        <v>0</v>
      </c>
      <c r="R109" s="140">
        <v>2.7472500000000001E-3</v>
      </c>
      <c r="S109" s="160" t="s">
        <v>3</v>
      </c>
      <c r="T109" s="161"/>
      <c r="U109" s="161"/>
      <c r="V109" s="162" t="s">
        <v>2</v>
      </c>
      <c r="W109" s="161"/>
      <c r="X109" s="161"/>
      <c r="Y109" s="161" t="s">
        <v>3</v>
      </c>
      <c r="Z109" s="161"/>
      <c r="AA109" s="161"/>
      <c r="AB109" s="161" t="s">
        <v>3</v>
      </c>
      <c r="AC109" s="161"/>
      <c r="AD109" s="163"/>
      <c r="AE109" s="144"/>
      <c r="AF109" s="148">
        <f t="shared" si="44"/>
        <v>0.61875000000000002</v>
      </c>
      <c r="AG109" s="149">
        <f t="shared" si="73"/>
        <v>106.90218</v>
      </c>
      <c r="AH109" s="149">
        <v>22.449457799999998</v>
      </c>
      <c r="AI109" s="150">
        <f t="shared" si="67"/>
        <v>184.72696703999998</v>
      </c>
      <c r="AJ109" s="149">
        <f t="shared" si="68"/>
        <v>332.72320024943997</v>
      </c>
      <c r="AK109" s="151">
        <f t="shared" si="69"/>
        <v>449.17632033674397</v>
      </c>
      <c r="AL109" s="183">
        <f t="shared" si="45"/>
        <v>3.7125000000000004</v>
      </c>
      <c r="AM109" s="168">
        <f t="shared" si="62"/>
        <v>641.41308000000004</v>
      </c>
      <c r="AN109" s="152">
        <v>269.3934936</v>
      </c>
      <c r="AO109" s="153">
        <f t="shared" si="70"/>
        <v>1243.0585490400001</v>
      </c>
      <c r="AP109" s="152">
        <f t="shared" si="71"/>
        <v>2172.9266365514404</v>
      </c>
      <c r="AQ109" s="154">
        <f t="shared" si="72"/>
        <v>2933.4509593444445</v>
      </c>
      <c r="AR109" s="155">
        <f t="shared" si="46"/>
        <v>0</v>
      </c>
      <c r="AS109" s="156">
        <f t="shared" si="63"/>
        <v>0</v>
      </c>
      <c r="AT109" s="156">
        <v>0</v>
      </c>
      <c r="AU109" s="156">
        <f t="shared" si="64"/>
        <v>0</v>
      </c>
      <c r="AV109" s="156">
        <f t="shared" si="65"/>
        <v>0</v>
      </c>
      <c r="AW109" s="157">
        <f t="shared" si="66"/>
        <v>0</v>
      </c>
      <c r="AX109" s="158"/>
      <c r="AY109" s="334">
        <v>3</v>
      </c>
      <c r="AZ109" s="328">
        <v>1</v>
      </c>
      <c r="BA109" s="325"/>
      <c r="BB109" s="325">
        <f t="shared" si="53"/>
        <v>67.348373399999986</v>
      </c>
      <c r="BC109" s="325">
        <f t="shared" si="54"/>
        <v>269.3934936</v>
      </c>
      <c r="BD109" s="333">
        <f t="shared" si="55"/>
        <v>0</v>
      </c>
    </row>
    <row r="110" spans="1:56" s="159" customFormat="1" ht="18.75" customHeight="1" x14ac:dyDescent="0.2">
      <c r="A110" s="233">
        <v>484</v>
      </c>
      <c r="B110" s="238" t="s">
        <v>197</v>
      </c>
      <c r="C110" s="287" t="s">
        <v>196</v>
      </c>
      <c r="D110" s="266" t="s">
        <v>238</v>
      </c>
      <c r="E110" s="256">
        <v>6</v>
      </c>
      <c r="F110" s="268" t="s">
        <v>105</v>
      </c>
      <c r="G110" s="133">
        <v>0</v>
      </c>
      <c r="H110" s="134">
        <v>1.5</v>
      </c>
      <c r="I110" s="135">
        <v>0</v>
      </c>
      <c r="J110" s="136">
        <v>0.61875000000000002</v>
      </c>
      <c r="K110" s="135">
        <v>0</v>
      </c>
      <c r="L110" s="136">
        <v>3.7125000000000004</v>
      </c>
      <c r="M110" s="137"/>
      <c r="N110" s="138"/>
      <c r="O110" s="258">
        <v>1.1000000000000001</v>
      </c>
      <c r="P110" s="253">
        <v>1.5</v>
      </c>
      <c r="Q110" s="139">
        <v>0</v>
      </c>
      <c r="R110" s="140">
        <v>2.7472500000000001E-3</v>
      </c>
      <c r="S110" s="277" t="s">
        <v>2</v>
      </c>
      <c r="T110" s="161"/>
      <c r="U110" s="161"/>
      <c r="V110" s="161" t="s">
        <v>3</v>
      </c>
      <c r="W110" s="161"/>
      <c r="X110" s="161"/>
      <c r="Y110" s="161" t="s">
        <v>3</v>
      </c>
      <c r="Z110" s="161"/>
      <c r="AA110" s="161"/>
      <c r="AB110" s="161" t="s">
        <v>3</v>
      </c>
      <c r="AC110" s="161"/>
      <c r="AD110" s="163"/>
      <c r="AE110" s="144"/>
      <c r="AF110" s="148">
        <f t="shared" si="44"/>
        <v>0.61875000000000002</v>
      </c>
      <c r="AG110" s="149">
        <f t="shared" si="73"/>
        <v>106.90218</v>
      </c>
      <c r="AH110" s="149">
        <v>22.449457799999998</v>
      </c>
      <c r="AI110" s="150">
        <f t="shared" si="67"/>
        <v>184.72696703999998</v>
      </c>
      <c r="AJ110" s="149">
        <f t="shared" si="68"/>
        <v>332.72320024943997</v>
      </c>
      <c r="AK110" s="151">
        <f t="shared" si="69"/>
        <v>449.17632033674397</v>
      </c>
      <c r="AL110" s="183">
        <f t="shared" si="45"/>
        <v>3.7125000000000004</v>
      </c>
      <c r="AM110" s="168">
        <f t="shared" si="62"/>
        <v>641.41308000000004</v>
      </c>
      <c r="AN110" s="152">
        <v>269.3934936</v>
      </c>
      <c r="AO110" s="153">
        <f t="shared" si="70"/>
        <v>1243.0585490400001</v>
      </c>
      <c r="AP110" s="152">
        <f t="shared" si="71"/>
        <v>2172.9266365514404</v>
      </c>
      <c r="AQ110" s="154">
        <f t="shared" si="72"/>
        <v>2933.4509593444445</v>
      </c>
      <c r="AR110" s="155">
        <f t="shared" si="46"/>
        <v>0</v>
      </c>
      <c r="AS110" s="156">
        <f t="shared" si="63"/>
        <v>0</v>
      </c>
      <c r="AT110" s="156">
        <v>0</v>
      </c>
      <c r="AU110" s="156">
        <f t="shared" si="64"/>
        <v>0</v>
      </c>
      <c r="AV110" s="156">
        <f t="shared" si="65"/>
        <v>0</v>
      </c>
      <c r="AW110" s="157">
        <f t="shared" si="66"/>
        <v>0</v>
      </c>
      <c r="AX110" s="158"/>
      <c r="AY110" s="334">
        <v>3</v>
      </c>
      <c r="AZ110" s="328">
        <v>1</v>
      </c>
      <c r="BA110" s="325"/>
      <c r="BB110" s="325">
        <f t="shared" si="53"/>
        <v>67.348373399999986</v>
      </c>
      <c r="BC110" s="325">
        <f t="shared" si="54"/>
        <v>269.3934936</v>
      </c>
      <c r="BD110" s="333">
        <f t="shared" si="55"/>
        <v>0</v>
      </c>
    </row>
    <row r="111" spans="1:56" s="159" customFormat="1" ht="18.75" customHeight="1" x14ac:dyDescent="0.2">
      <c r="A111" s="233">
        <v>485</v>
      </c>
      <c r="B111" s="238" t="s">
        <v>161</v>
      </c>
      <c r="C111" s="287" t="s">
        <v>195</v>
      </c>
      <c r="D111" s="266" t="s">
        <v>238</v>
      </c>
      <c r="E111" s="256">
        <v>6</v>
      </c>
      <c r="F111" s="268" t="s">
        <v>24</v>
      </c>
      <c r="G111" s="133">
        <v>0</v>
      </c>
      <c r="H111" s="134">
        <v>2</v>
      </c>
      <c r="I111" s="135">
        <v>0</v>
      </c>
      <c r="J111" s="136">
        <v>0.82500000000000007</v>
      </c>
      <c r="K111" s="135"/>
      <c r="L111" s="136"/>
      <c r="M111" s="137">
        <v>0</v>
      </c>
      <c r="N111" s="138">
        <v>29.700000000000003</v>
      </c>
      <c r="O111" s="258">
        <v>1.1000000000000001</v>
      </c>
      <c r="P111" s="253">
        <v>1.5</v>
      </c>
      <c r="Q111" s="139">
        <v>0</v>
      </c>
      <c r="R111" s="140">
        <v>3.6630000000000005E-3</v>
      </c>
      <c r="S111" s="277" t="s">
        <v>5</v>
      </c>
      <c r="T111" s="161"/>
      <c r="U111" s="161"/>
      <c r="V111" s="161" t="s">
        <v>3</v>
      </c>
      <c r="W111" s="161"/>
      <c r="X111" s="161"/>
      <c r="Y111" s="161" t="s">
        <v>3</v>
      </c>
      <c r="Z111" s="161"/>
      <c r="AA111" s="161"/>
      <c r="AB111" s="161" t="s">
        <v>3</v>
      </c>
      <c r="AC111" s="161"/>
      <c r="AD111" s="163"/>
      <c r="AE111" s="144"/>
      <c r="AF111" s="148">
        <f t="shared" si="44"/>
        <v>0.82500000000000007</v>
      </c>
      <c r="AG111" s="149">
        <f t="shared" si="73"/>
        <v>142.53623999999999</v>
      </c>
      <c r="AH111" s="149">
        <v>29.932610399999998</v>
      </c>
      <c r="AI111" s="150">
        <f t="shared" si="67"/>
        <v>246.30262271999996</v>
      </c>
      <c r="AJ111" s="149">
        <f t="shared" si="68"/>
        <v>443.63093366591994</v>
      </c>
      <c r="AK111" s="151">
        <f t="shared" si="69"/>
        <v>598.90176044899192</v>
      </c>
      <c r="AL111" s="183">
        <f t="shared" si="45"/>
        <v>0</v>
      </c>
      <c r="AM111" s="168">
        <f t="shared" si="62"/>
        <v>0</v>
      </c>
      <c r="AN111" s="152">
        <v>0</v>
      </c>
      <c r="AO111" s="153">
        <f t="shared" si="70"/>
        <v>0</v>
      </c>
      <c r="AP111" s="152">
        <f t="shared" si="71"/>
        <v>0</v>
      </c>
      <c r="AQ111" s="154">
        <f t="shared" si="72"/>
        <v>0</v>
      </c>
      <c r="AR111" s="155">
        <f t="shared" si="46"/>
        <v>29.700000000000003</v>
      </c>
      <c r="AS111" s="156">
        <f t="shared" si="63"/>
        <v>5131.3046400000003</v>
      </c>
      <c r="AT111" s="156">
        <v>2873.5305984000001</v>
      </c>
      <c r="AU111" s="156">
        <f t="shared" si="64"/>
        <v>10662.851041920001</v>
      </c>
      <c r="AV111" s="156">
        <f t="shared" si="65"/>
        <v>18325.212746037123</v>
      </c>
      <c r="AW111" s="157">
        <f t="shared" si="66"/>
        <v>24739.037207150115</v>
      </c>
      <c r="AX111" s="158"/>
      <c r="AY111" s="334">
        <v>3</v>
      </c>
      <c r="AZ111" s="328"/>
      <c r="BA111" s="325">
        <v>1</v>
      </c>
      <c r="BB111" s="325">
        <f t="shared" si="53"/>
        <v>89.79783119999999</v>
      </c>
      <c r="BC111" s="325">
        <f t="shared" si="54"/>
        <v>0</v>
      </c>
      <c r="BD111" s="333">
        <f t="shared" si="55"/>
        <v>2873.5305984000001</v>
      </c>
    </row>
    <row r="112" spans="1:56" s="159" customFormat="1" ht="18.75" customHeight="1" x14ac:dyDescent="0.2">
      <c r="A112" s="233">
        <v>486</v>
      </c>
      <c r="B112" s="238" t="s">
        <v>194</v>
      </c>
      <c r="C112" s="287" t="s">
        <v>14</v>
      </c>
      <c r="D112" s="266" t="s">
        <v>238</v>
      </c>
      <c r="E112" s="256">
        <v>6</v>
      </c>
      <c r="F112" s="268" t="s">
        <v>193</v>
      </c>
      <c r="G112" s="133">
        <v>0</v>
      </c>
      <c r="H112" s="134">
        <v>1.5</v>
      </c>
      <c r="I112" s="135">
        <v>0</v>
      </c>
      <c r="J112" s="136">
        <v>0.61875000000000002</v>
      </c>
      <c r="K112" s="135">
        <v>0</v>
      </c>
      <c r="L112" s="136">
        <v>3.7125000000000004</v>
      </c>
      <c r="M112" s="137"/>
      <c r="N112" s="138"/>
      <c r="O112" s="258">
        <v>1.1000000000000001</v>
      </c>
      <c r="P112" s="253">
        <v>1.5</v>
      </c>
      <c r="Q112" s="139">
        <v>0</v>
      </c>
      <c r="R112" s="140">
        <v>2.7472500000000001E-3</v>
      </c>
      <c r="S112" s="277" t="s">
        <v>2</v>
      </c>
      <c r="T112" s="161"/>
      <c r="U112" s="161"/>
      <c r="V112" s="161" t="s">
        <v>3</v>
      </c>
      <c r="W112" s="161"/>
      <c r="X112" s="161"/>
      <c r="Y112" s="161" t="s">
        <v>3</v>
      </c>
      <c r="Z112" s="161"/>
      <c r="AA112" s="161"/>
      <c r="AB112" s="161" t="s">
        <v>3</v>
      </c>
      <c r="AC112" s="161"/>
      <c r="AD112" s="163"/>
      <c r="AE112" s="144"/>
      <c r="AF112" s="148">
        <f t="shared" si="44"/>
        <v>0.61875000000000002</v>
      </c>
      <c r="AG112" s="149">
        <f t="shared" si="73"/>
        <v>106.90218</v>
      </c>
      <c r="AH112" s="149">
        <v>22.449457799999998</v>
      </c>
      <c r="AI112" s="150">
        <f t="shared" si="67"/>
        <v>184.72696703999998</v>
      </c>
      <c r="AJ112" s="149">
        <f t="shared" si="68"/>
        <v>332.72320024943997</v>
      </c>
      <c r="AK112" s="151">
        <f t="shared" si="69"/>
        <v>449.17632033674397</v>
      </c>
      <c r="AL112" s="183">
        <f t="shared" si="45"/>
        <v>3.7125000000000004</v>
      </c>
      <c r="AM112" s="168">
        <f t="shared" si="62"/>
        <v>641.41308000000004</v>
      </c>
      <c r="AN112" s="152">
        <v>269.3934936</v>
      </c>
      <c r="AO112" s="153">
        <f t="shared" si="70"/>
        <v>1243.0585490400001</v>
      </c>
      <c r="AP112" s="152">
        <f t="shared" si="71"/>
        <v>2172.9266365514404</v>
      </c>
      <c r="AQ112" s="154">
        <f t="shared" si="72"/>
        <v>2933.4509593444445</v>
      </c>
      <c r="AR112" s="155">
        <f t="shared" si="46"/>
        <v>0</v>
      </c>
      <c r="AS112" s="156">
        <f t="shared" si="63"/>
        <v>0</v>
      </c>
      <c r="AT112" s="156">
        <v>0</v>
      </c>
      <c r="AU112" s="156">
        <f t="shared" si="64"/>
        <v>0</v>
      </c>
      <c r="AV112" s="156">
        <f t="shared" si="65"/>
        <v>0</v>
      </c>
      <c r="AW112" s="157">
        <f t="shared" si="66"/>
        <v>0</v>
      </c>
      <c r="AX112" s="158"/>
      <c r="AY112" s="334">
        <v>3</v>
      </c>
      <c r="AZ112" s="328">
        <v>1</v>
      </c>
      <c r="BA112" s="325"/>
      <c r="BB112" s="325">
        <f t="shared" si="53"/>
        <v>67.348373399999986</v>
      </c>
      <c r="BC112" s="325">
        <f t="shared" si="54"/>
        <v>269.3934936</v>
      </c>
      <c r="BD112" s="333">
        <f t="shared" si="55"/>
        <v>0</v>
      </c>
    </row>
    <row r="113" spans="1:56" s="159" customFormat="1" ht="18.75" customHeight="1" x14ac:dyDescent="0.2">
      <c r="A113" s="233">
        <v>487</v>
      </c>
      <c r="B113" s="238" t="s">
        <v>160</v>
      </c>
      <c r="C113" s="287" t="s">
        <v>14</v>
      </c>
      <c r="D113" s="266" t="s">
        <v>238</v>
      </c>
      <c r="E113" s="256">
        <v>6</v>
      </c>
      <c r="F113" s="268" t="s">
        <v>193</v>
      </c>
      <c r="G113" s="133">
        <v>0</v>
      </c>
      <c r="H113" s="134">
        <v>1.5</v>
      </c>
      <c r="I113" s="135">
        <v>0</v>
      </c>
      <c r="J113" s="136">
        <v>0.61875000000000002</v>
      </c>
      <c r="K113" s="135">
        <v>0</v>
      </c>
      <c r="L113" s="136">
        <v>3.7125000000000004</v>
      </c>
      <c r="M113" s="137"/>
      <c r="N113" s="138"/>
      <c r="O113" s="258">
        <v>1.1000000000000001</v>
      </c>
      <c r="P113" s="253">
        <v>1.5</v>
      </c>
      <c r="Q113" s="139">
        <v>0</v>
      </c>
      <c r="R113" s="140">
        <v>2.7472500000000001E-3</v>
      </c>
      <c r="S113" s="277" t="s">
        <v>2</v>
      </c>
      <c r="T113" s="161"/>
      <c r="U113" s="161"/>
      <c r="V113" s="161" t="s">
        <v>3</v>
      </c>
      <c r="W113" s="161"/>
      <c r="X113" s="161"/>
      <c r="Y113" s="161" t="s">
        <v>3</v>
      </c>
      <c r="Z113" s="161"/>
      <c r="AA113" s="161"/>
      <c r="AB113" s="161" t="s">
        <v>3</v>
      </c>
      <c r="AC113" s="161"/>
      <c r="AD113" s="163"/>
      <c r="AE113" s="144"/>
      <c r="AF113" s="148">
        <f t="shared" si="44"/>
        <v>0.61875000000000002</v>
      </c>
      <c r="AG113" s="149">
        <f t="shared" si="73"/>
        <v>106.90218</v>
      </c>
      <c r="AH113" s="149">
        <v>22.449457799999998</v>
      </c>
      <c r="AI113" s="150">
        <f t="shared" si="67"/>
        <v>184.72696703999998</v>
      </c>
      <c r="AJ113" s="149">
        <f t="shared" si="68"/>
        <v>332.72320024943997</v>
      </c>
      <c r="AK113" s="151">
        <f t="shared" si="69"/>
        <v>449.17632033674397</v>
      </c>
      <c r="AL113" s="183">
        <f t="shared" si="45"/>
        <v>3.7125000000000004</v>
      </c>
      <c r="AM113" s="168">
        <f t="shared" si="62"/>
        <v>641.41308000000004</v>
      </c>
      <c r="AN113" s="152">
        <v>269.3934936</v>
      </c>
      <c r="AO113" s="153">
        <f t="shared" si="70"/>
        <v>1243.0585490400001</v>
      </c>
      <c r="AP113" s="152">
        <f t="shared" si="71"/>
        <v>2172.9266365514404</v>
      </c>
      <c r="AQ113" s="154">
        <f t="shared" si="72"/>
        <v>2933.4509593444445</v>
      </c>
      <c r="AR113" s="155">
        <f t="shared" si="46"/>
        <v>0</v>
      </c>
      <c r="AS113" s="156">
        <f t="shared" si="63"/>
        <v>0</v>
      </c>
      <c r="AT113" s="156">
        <v>0</v>
      </c>
      <c r="AU113" s="156">
        <f t="shared" si="64"/>
        <v>0</v>
      </c>
      <c r="AV113" s="156">
        <f t="shared" si="65"/>
        <v>0</v>
      </c>
      <c r="AW113" s="157">
        <f t="shared" si="66"/>
        <v>0</v>
      </c>
      <c r="AX113" s="158"/>
      <c r="AY113" s="334">
        <v>3</v>
      </c>
      <c r="AZ113" s="328">
        <v>1</v>
      </c>
      <c r="BA113" s="325"/>
      <c r="BB113" s="325">
        <f t="shared" si="53"/>
        <v>67.348373399999986</v>
      </c>
      <c r="BC113" s="325">
        <f t="shared" si="54"/>
        <v>269.3934936</v>
      </c>
      <c r="BD113" s="333">
        <f t="shared" si="55"/>
        <v>0</v>
      </c>
    </row>
    <row r="114" spans="1:56" s="2" customFormat="1" ht="18.75" customHeight="1" x14ac:dyDescent="0.2">
      <c r="A114" s="231">
        <v>488</v>
      </c>
      <c r="B114" s="237" t="s">
        <v>170</v>
      </c>
      <c r="C114" s="246" t="s">
        <v>192</v>
      </c>
      <c r="D114" s="261" t="s">
        <v>238</v>
      </c>
      <c r="E114" s="255">
        <v>6</v>
      </c>
      <c r="F114" s="267" t="s">
        <v>131</v>
      </c>
      <c r="G114" s="76">
        <v>0</v>
      </c>
      <c r="H114" s="77">
        <v>2</v>
      </c>
      <c r="I114" s="78">
        <v>0</v>
      </c>
      <c r="J114" s="79">
        <v>0.82500000000000007</v>
      </c>
      <c r="K114" s="78">
        <v>0</v>
      </c>
      <c r="L114" s="79">
        <v>4.95</v>
      </c>
      <c r="M114" s="80"/>
      <c r="N114" s="81"/>
      <c r="O114" s="257">
        <v>1.1000000000000001</v>
      </c>
      <c r="P114" s="252">
        <v>1.5</v>
      </c>
      <c r="Q114" s="102">
        <v>0</v>
      </c>
      <c r="R114" s="103">
        <v>3.6630000000000005E-3</v>
      </c>
      <c r="S114" s="34" t="s">
        <v>3</v>
      </c>
      <c r="T114" s="32"/>
      <c r="U114" s="32"/>
      <c r="V114" s="32" t="s">
        <v>3</v>
      </c>
      <c r="W114" s="32"/>
      <c r="X114" s="32"/>
      <c r="Y114" s="32" t="s">
        <v>3</v>
      </c>
      <c r="Z114" s="32"/>
      <c r="AA114" s="32"/>
      <c r="AB114" s="33" t="s">
        <v>2</v>
      </c>
      <c r="AC114" s="32"/>
      <c r="AD114" s="31"/>
      <c r="AE114" s="125"/>
      <c r="AF114" s="17">
        <f t="shared" si="44"/>
        <v>0.82500000000000007</v>
      </c>
      <c r="AG114" s="15">
        <f t="shared" si="73"/>
        <v>142.53623999999999</v>
      </c>
      <c r="AH114" s="15">
        <v>29.932610399999998</v>
      </c>
      <c r="AI114" s="16">
        <f t="shared" si="67"/>
        <v>246.30262271999996</v>
      </c>
      <c r="AJ114" s="15">
        <f t="shared" si="68"/>
        <v>443.63093366591994</v>
      </c>
      <c r="AK114" s="14">
        <f t="shared" si="69"/>
        <v>598.90176044899192</v>
      </c>
      <c r="AL114" s="27">
        <f t="shared" si="45"/>
        <v>4.95</v>
      </c>
      <c r="AM114" s="106">
        <f t="shared" si="62"/>
        <v>855.21744000000001</v>
      </c>
      <c r="AN114" s="12">
        <v>359.19132479999996</v>
      </c>
      <c r="AO114" s="35">
        <f t="shared" si="70"/>
        <v>1657.4113987199999</v>
      </c>
      <c r="AP114" s="12">
        <f t="shared" si="71"/>
        <v>2897.2355154019197</v>
      </c>
      <c r="AQ114" s="11">
        <f t="shared" si="72"/>
        <v>3911.2679457925915</v>
      </c>
      <c r="AR114" s="104">
        <f t="shared" si="46"/>
        <v>0</v>
      </c>
      <c r="AS114" s="30">
        <f t="shared" si="63"/>
        <v>0</v>
      </c>
      <c r="AT114" s="30">
        <v>0</v>
      </c>
      <c r="AU114" s="30">
        <f t="shared" si="64"/>
        <v>0</v>
      </c>
      <c r="AV114" s="30">
        <f t="shared" si="65"/>
        <v>0</v>
      </c>
      <c r="AW114" s="29">
        <f t="shared" si="66"/>
        <v>0</v>
      </c>
      <c r="AX114" s="158"/>
      <c r="AY114" s="334">
        <v>3</v>
      </c>
      <c r="AZ114" s="328">
        <v>1</v>
      </c>
      <c r="BA114" s="327"/>
      <c r="BB114" s="325">
        <f t="shared" si="53"/>
        <v>89.79783119999999</v>
      </c>
      <c r="BC114" s="325">
        <f t="shared" si="54"/>
        <v>359.19132479999996</v>
      </c>
      <c r="BD114" s="333">
        <f t="shared" si="55"/>
        <v>0</v>
      </c>
    </row>
    <row r="115" spans="1:56" s="2" customFormat="1" ht="18.75" customHeight="1" x14ac:dyDescent="0.2">
      <c r="A115" s="231">
        <v>489</v>
      </c>
      <c r="B115" s="237" t="s">
        <v>170</v>
      </c>
      <c r="C115" s="246" t="s">
        <v>191</v>
      </c>
      <c r="D115" s="261" t="s">
        <v>238</v>
      </c>
      <c r="E115" s="255">
        <v>6</v>
      </c>
      <c r="F115" s="267" t="s">
        <v>131</v>
      </c>
      <c r="G115" s="76">
        <v>0</v>
      </c>
      <c r="H115" s="77">
        <v>2</v>
      </c>
      <c r="I115" s="78">
        <v>0</v>
      </c>
      <c r="J115" s="79">
        <v>0.82500000000000007</v>
      </c>
      <c r="K115" s="78">
        <v>0</v>
      </c>
      <c r="L115" s="79">
        <v>4.95</v>
      </c>
      <c r="M115" s="80"/>
      <c r="N115" s="81"/>
      <c r="O115" s="257">
        <v>1.1000000000000001</v>
      </c>
      <c r="P115" s="252">
        <v>1.5</v>
      </c>
      <c r="Q115" s="102">
        <v>0</v>
      </c>
      <c r="R115" s="103">
        <v>3.6630000000000005E-3</v>
      </c>
      <c r="S115" s="34" t="s">
        <v>3</v>
      </c>
      <c r="T115" s="32"/>
      <c r="U115" s="32"/>
      <c r="V115" s="32" t="s">
        <v>3</v>
      </c>
      <c r="W115" s="32"/>
      <c r="X115" s="32"/>
      <c r="Y115" s="32" t="s">
        <v>3</v>
      </c>
      <c r="Z115" s="32"/>
      <c r="AA115" s="32"/>
      <c r="AB115" s="33" t="s">
        <v>2</v>
      </c>
      <c r="AC115" s="32"/>
      <c r="AD115" s="31"/>
      <c r="AE115" s="125"/>
      <c r="AF115" s="17">
        <f t="shared" si="44"/>
        <v>0.82500000000000007</v>
      </c>
      <c r="AG115" s="15">
        <f t="shared" si="73"/>
        <v>142.53623999999999</v>
      </c>
      <c r="AH115" s="15">
        <v>29.932610399999998</v>
      </c>
      <c r="AI115" s="16">
        <f t="shared" si="67"/>
        <v>246.30262271999996</v>
      </c>
      <c r="AJ115" s="15">
        <f t="shared" si="68"/>
        <v>443.63093366591994</v>
      </c>
      <c r="AK115" s="14">
        <f t="shared" si="69"/>
        <v>598.90176044899192</v>
      </c>
      <c r="AL115" s="27">
        <f t="shared" si="45"/>
        <v>4.95</v>
      </c>
      <c r="AM115" s="106">
        <f t="shared" si="62"/>
        <v>855.21744000000001</v>
      </c>
      <c r="AN115" s="12">
        <v>359.19132479999996</v>
      </c>
      <c r="AO115" s="35">
        <f t="shared" si="70"/>
        <v>1657.4113987199999</v>
      </c>
      <c r="AP115" s="12">
        <f t="shared" si="71"/>
        <v>2897.2355154019197</v>
      </c>
      <c r="AQ115" s="11">
        <f t="shared" si="72"/>
        <v>3911.2679457925915</v>
      </c>
      <c r="AR115" s="104">
        <f t="shared" si="46"/>
        <v>0</v>
      </c>
      <c r="AS115" s="30">
        <f t="shared" si="63"/>
        <v>0</v>
      </c>
      <c r="AT115" s="30">
        <v>0</v>
      </c>
      <c r="AU115" s="30">
        <f t="shared" si="64"/>
        <v>0</v>
      </c>
      <c r="AV115" s="30">
        <f t="shared" si="65"/>
        <v>0</v>
      </c>
      <c r="AW115" s="29">
        <f t="shared" si="66"/>
        <v>0</v>
      </c>
      <c r="AX115" s="158"/>
      <c r="AY115" s="334">
        <v>3</v>
      </c>
      <c r="AZ115" s="328">
        <v>1</v>
      </c>
      <c r="BA115" s="327"/>
      <c r="BB115" s="325">
        <f t="shared" si="53"/>
        <v>89.79783119999999</v>
      </c>
      <c r="BC115" s="325">
        <f t="shared" si="54"/>
        <v>359.19132479999996</v>
      </c>
      <c r="BD115" s="333">
        <f t="shared" si="55"/>
        <v>0</v>
      </c>
    </row>
    <row r="116" spans="1:56" s="2" customFormat="1" ht="18.75" customHeight="1" x14ac:dyDescent="0.2">
      <c r="A116" s="231">
        <v>490</v>
      </c>
      <c r="B116" s="237" t="s">
        <v>160</v>
      </c>
      <c r="C116" s="246" t="s">
        <v>190</v>
      </c>
      <c r="D116" s="261" t="s">
        <v>238</v>
      </c>
      <c r="E116" s="255">
        <v>6</v>
      </c>
      <c r="F116" s="267" t="s">
        <v>13</v>
      </c>
      <c r="G116" s="76">
        <v>0</v>
      </c>
      <c r="H116" s="77">
        <v>1.5</v>
      </c>
      <c r="I116" s="78">
        <v>0</v>
      </c>
      <c r="J116" s="79">
        <v>0.61875000000000002</v>
      </c>
      <c r="K116" s="78">
        <v>0</v>
      </c>
      <c r="L116" s="79">
        <v>3.7125000000000004</v>
      </c>
      <c r="M116" s="80"/>
      <c r="N116" s="81"/>
      <c r="O116" s="257">
        <v>1.1000000000000001</v>
      </c>
      <c r="P116" s="252">
        <v>1.5</v>
      </c>
      <c r="Q116" s="102">
        <v>0</v>
      </c>
      <c r="R116" s="103">
        <v>2.7472500000000001E-3</v>
      </c>
      <c r="S116" s="34"/>
      <c r="T116" s="33" t="s">
        <v>2</v>
      </c>
      <c r="U116" s="32"/>
      <c r="V116" s="32"/>
      <c r="W116" s="32" t="s">
        <v>3</v>
      </c>
      <c r="X116" s="32"/>
      <c r="Y116" s="32"/>
      <c r="Z116" s="32" t="s">
        <v>3</v>
      </c>
      <c r="AA116" s="32"/>
      <c r="AB116" s="32"/>
      <c r="AC116" s="32" t="s">
        <v>3</v>
      </c>
      <c r="AD116" s="31"/>
      <c r="AE116" s="125"/>
      <c r="AF116" s="17">
        <f t="shared" si="44"/>
        <v>0.61875000000000002</v>
      </c>
      <c r="AG116" s="15">
        <f t="shared" si="73"/>
        <v>106.90218</v>
      </c>
      <c r="AH116" s="15">
        <v>22.449457799999998</v>
      </c>
      <c r="AI116" s="16">
        <f t="shared" si="67"/>
        <v>184.72696703999998</v>
      </c>
      <c r="AJ116" s="15">
        <f t="shared" si="68"/>
        <v>332.72320024943997</v>
      </c>
      <c r="AK116" s="14">
        <f t="shared" si="69"/>
        <v>449.17632033674397</v>
      </c>
      <c r="AL116" s="27">
        <f t="shared" si="45"/>
        <v>3.7125000000000004</v>
      </c>
      <c r="AM116" s="106">
        <f t="shared" si="62"/>
        <v>641.41308000000004</v>
      </c>
      <c r="AN116" s="12">
        <v>269.3934936</v>
      </c>
      <c r="AO116" s="35">
        <f t="shared" si="70"/>
        <v>1243.0585490400001</v>
      </c>
      <c r="AP116" s="12">
        <f t="shared" si="71"/>
        <v>2172.9266365514404</v>
      </c>
      <c r="AQ116" s="11">
        <f t="shared" si="72"/>
        <v>2933.4509593444445</v>
      </c>
      <c r="AR116" s="104">
        <f t="shared" si="46"/>
        <v>0</v>
      </c>
      <c r="AS116" s="30">
        <f t="shared" si="63"/>
        <v>0</v>
      </c>
      <c r="AT116" s="30">
        <v>0</v>
      </c>
      <c r="AU116" s="30">
        <f t="shared" si="64"/>
        <v>0</v>
      </c>
      <c r="AV116" s="30">
        <f t="shared" si="65"/>
        <v>0</v>
      </c>
      <c r="AW116" s="29">
        <f t="shared" si="66"/>
        <v>0</v>
      </c>
      <c r="AX116" s="158"/>
      <c r="AY116" s="334">
        <v>3</v>
      </c>
      <c r="AZ116" s="328">
        <v>1</v>
      </c>
      <c r="BA116" s="327"/>
      <c r="BB116" s="325">
        <f t="shared" si="53"/>
        <v>67.348373399999986</v>
      </c>
      <c r="BC116" s="325">
        <f t="shared" si="54"/>
        <v>269.3934936</v>
      </c>
      <c r="BD116" s="333">
        <f t="shared" si="55"/>
        <v>0</v>
      </c>
    </row>
    <row r="117" spans="1:56" s="2" customFormat="1" ht="18.75" customHeight="1" x14ac:dyDescent="0.2">
      <c r="A117" s="231">
        <v>491</v>
      </c>
      <c r="B117" s="237" t="s">
        <v>160</v>
      </c>
      <c r="C117" s="246" t="s">
        <v>189</v>
      </c>
      <c r="D117" s="261" t="s">
        <v>238</v>
      </c>
      <c r="E117" s="255">
        <v>6</v>
      </c>
      <c r="F117" s="267" t="s">
        <v>13</v>
      </c>
      <c r="G117" s="76">
        <v>0</v>
      </c>
      <c r="H117" s="77">
        <v>1.5</v>
      </c>
      <c r="I117" s="78">
        <v>0</v>
      </c>
      <c r="J117" s="79">
        <v>0.61875000000000002</v>
      </c>
      <c r="K117" s="78">
        <v>0</v>
      </c>
      <c r="L117" s="79">
        <v>3.7125000000000004</v>
      </c>
      <c r="M117" s="80"/>
      <c r="N117" s="81"/>
      <c r="O117" s="257">
        <v>1.1000000000000001</v>
      </c>
      <c r="P117" s="252">
        <v>1.5</v>
      </c>
      <c r="Q117" s="102">
        <v>0</v>
      </c>
      <c r="R117" s="103">
        <v>2.7472500000000001E-3</v>
      </c>
      <c r="S117" s="34"/>
      <c r="T117" s="33" t="s">
        <v>2</v>
      </c>
      <c r="U117" s="32"/>
      <c r="V117" s="32"/>
      <c r="W117" s="32" t="s">
        <v>3</v>
      </c>
      <c r="X117" s="32"/>
      <c r="Y117" s="32"/>
      <c r="Z117" s="32" t="s">
        <v>3</v>
      </c>
      <c r="AA117" s="32"/>
      <c r="AB117" s="32"/>
      <c r="AC117" s="32" t="s">
        <v>3</v>
      </c>
      <c r="AD117" s="31"/>
      <c r="AE117" s="125"/>
      <c r="AF117" s="17">
        <f t="shared" si="44"/>
        <v>0.61875000000000002</v>
      </c>
      <c r="AG117" s="15">
        <f t="shared" si="73"/>
        <v>106.90218</v>
      </c>
      <c r="AH117" s="15">
        <v>22.449457799999998</v>
      </c>
      <c r="AI117" s="16">
        <f t="shared" si="67"/>
        <v>184.72696703999998</v>
      </c>
      <c r="AJ117" s="15">
        <f t="shared" si="68"/>
        <v>332.72320024943997</v>
      </c>
      <c r="AK117" s="14">
        <f t="shared" si="69"/>
        <v>449.17632033674397</v>
      </c>
      <c r="AL117" s="27">
        <f t="shared" si="45"/>
        <v>3.7125000000000004</v>
      </c>
      <c r="AM117" s="106">
        <f t="shared" si="62"/>
        <v>641.41308000000004</v>
      </c>
      <c r="AN117" s="12">
        <v>269.3934936</v>
      </c>
      <c r="AO117" s="35">
        <f t="shared" si="70"/>
        <v>1243.0585490400001</v>
      </c>
      <c r="AP117" s="12">
        <f t="shared" si="71"/>
        <v>2172.9266365514404</v>
      </c>
      <c r="AQ117" s="11">
        <f t="shared" si="72"/>
        <v>2933.4509593444445</v>
      </c>
      <c r="AR117" s="104">
        <f t="shared" si="46"/>
        <v>0</v>
      </c>
      <c r="AS117" s="30">
        <f t="shared" si="63"/>
        <v>0</v>
      </c>
      <c r="AT117" s="30">
        <v>0</v>
      </c>
      <c r="AU117" s="30">
        <f t="shared" si="64"/>
        <v>0</v>
      </c>
      <c r="AV117" s="30">
        <f t="shared" si="65"/>
        <v>0</v>
      </c>
      <c r="AW117" s="29">
        <f t="shared" si="66"/>
        <v>0</v>
      </c>
      <c r="AX117" s="158"/>
      <c r="AY117" s="334">
        <v>3</v>
      </c>
      <c r="AZ117" s="328">
        <v>1</v>
      </c>
      <c r="BA117" s="327"/>
      <c r="BB117" s="325">
        <f t="shared" si="53"/>
        <v>67.348373399999986</v>
      </c>
      <c r="BC117" s="325">
        <f t="shared" si="54"/>
        <v>269.3934936</v>
      </c>
      <c r="BD117" s="333">
        <f t="shared" si="55"/>
        <v>0</v>
      </c>
    </row>
    <row r="118" spans="1:56" s="2" customFormat="1" ht="18.75" customHeight="1" x14ac:dyDescent="0.2">
      <c r="A118" s="231">
        <v>492</v>
      </c>
      <c r="B118" s="237" t="s">
        <v>170</v>
      </c>
      <c r="C118" s="246" t="s">
        <v>188</v>
      </c>
      <c r="D118" s="261" t="s">
        <v>238</v>
      </c>
      <c r="E118" s="255">
        <v>6</v>
      </c>
      <c r="F118" s="267" t="s">
        <v>13</v>
      </c>
      <c r="G118" s="76">
        <v>0</v>
      </c>
      <c r="H118" s="77">
        <v>2</v>
      </c>
      <c r="I118" s="78">
        <v>0</v>
      </c>
      <c r="J118" s="79">
        <v>0.82500000000000007</v>
      </c>
      <c r="K118" s="78">
        <v>0</v>
      </c>
      <c r="L118" s="79">
        <v>4.95</v>
      </c>
      <c r="M118" s="80"/>
      <c r="N118" s="81"/>
      <c r="O118" s="257">
        <v>1.1000000000000001</v>
      </c>
      <c r="P118" s="252">
        <v>1.5</v>
      </c>
      <c r="Q118" s="102">
        <v>0</v>
      </c>
      <c r="R118" s="103">
        <v>3.6630000000000005E-3</v>
      </c>
      <c r="S118" s="34"/>
      <c r="T118" s="33" t="s">
        <v>2</v>
      </c>
      <c r="U118" s="32"/>
      <c r="V118" s="32"/>
      <c r="W118" s="32" t="s">
        <v>3</v>
      </c>
      <c r="X118" s="32"/>
      <c r="Y118" s="32"/>
      <c r="Z118" s="32" t="s">
        <v>3</v>
      </c>
      <c r="AA118" s="32"/>
      <c r="AB118" s="32"/>
      <c r="AC118" s="32" t="s">
        <v>3</v>
      </c>
      <c r="AD118" s="31"/>
      <c r="AE118" s="125"/>
      <c r="AF118" s="17">
        <f t="shared" si="44"/>
        <v>0.82500000000000007</v>
      </c>
      <c r="AG118" s="15">
        <f t="shared" si="73"/>
        <v>142.53623999999999</v>
      </c>
      <c r="AH118" s="15">
        <v>29.932610399999998</v>
      </c>
      <c r="AI118" s="16">
        <f t="shared" si="67"/>
        <v>246.30262271999996</v>
      </c>
      <c r="AJ118" s="15">
        <f t="shared" si="68"/>
        <v>443.63093366591994</v>
      </c>
      <c r="AK118" s="14">
        <f t="shared" si="69"/>
        <v>598.90176044899192</v>
      </c>
      <c r="AL118" s="27">
        <f t="shared" si="45"/>
        <v>4.95</v>
      </c>
      <c r="AM118" s="106">
        <f t="shared" si="62"/>
        <v>855.21744000000001</v>
      </c>
      <c r="AN118" s="12">
        <v>359.19132479999996</v>
      </c>
      <c r="AO118" s="35">
        <f t="shared" si="70"/>
        <v>1657.4113987199999</v>
      </c>
      <c r="AP118" s="12">
        <f t="shared" si="71"/>
        <v>2897.2355154019197</v>
      </c>
      <c r="AQ118" s="11">
        <f t="shared" si="72"/>
        <v>3911.2679457925915</v>
      </c>
      <c r="AR118" s="104">
        <f t="shared" si="46"/>
        <v>0</v>
      </c>
      <c r="AS118" s="30">
        <f t="shared" si="63"/>
        <v>0</v>
      </c>
      <c r="AT118" s="30">
        <v>0</v>
      </c>
      <c r="AU118" s="30">
        <f t="shared" si="64"/>
        <v>0</v>
      </c>
      <c r="AV118" s="30">
        <f t="shared" si="65"/>
        <v>0</v>
      </c>
      <c r="AW118" s="29">
        <f t="shared" si="66"/>
        <v>0</v>
      </c>
      <c r="AX118" s="158"/>
      <c r="AY118" s="334">
        <v>3</v>
      </c>
      <c r="AZ118" s="328">
        <v>1</v>
      </c>
      <c r="BA118" s="327"/>
      <c r="BB118" s="325">
        <f t="shared" si="53"/>
        <v>89.79783119999999</v>
      </c>
      <c r="BC118" s="325">
        <f t="shared" si="54"/>
        <v>359.19132479999996</v>
      </c>
      <c r="BD118" s="333">
        <f t="shared" si="55"/>
        <v>0</v>
      </c>
    </row>
    <row r="119" spans="1:56" s="2" customFormat="1" ht="18.75" customHeight="1" x14ac:dyDescent="0.2">
      <c r="A119" s="231">
        <v>493</v>
      </c>
      <c r="B119" s="237" t="s">
        <v>187</v>
      </c>
      <c r="C119" s="246" t="s">
        <v>156</v>
      </c>
      <c r="D119" s="261" t="s">
        <v>238</v>
      </c>
      <c r="E119" s="255">
        <v>6</v>
      </c>
      <c r="F119" s="267" t="s">
        <v>13</v>
      </c>
      <c r="G119" s="76">
        <v>0</v>
      </c>
      <c r="H119" s="77">
        <v>2</v>
      </c>
      <c r="I119" s="78">
        <v>0</v>
      </c>
      <c r="J119" s="79">
        <v>0.82500000000000007</v>
      </c>
      <c r="K119" s="78">
        <v>0</v>
      </c>
      <c r="L119" s="79">
        <v>4.95</v>
      </c>
      <c r="M119" s="80"/>
      <c r="N119" s="81"/>
      <c r="O119" s="257">
        <v>1.1000000000000001</v>
      </c>
      <c r="P119" s="252">
        <v>1.5</v>
      </c>
      <c r="Q119" s="102">
        <v>0</v>
      </c>
      <c r="R119" s="103">
        <v>3.6630000000000005E-3</v>
      </c>
      <c r="S119" s="34"/>
      <c r="T119" s="33" t="s">
        <v>2</v>
      </c>
      <c r="U119" s="32"/>
      <c r="V119" s="32"/>
      <c r="W119" s="32" t="s">
        <v>3</v>
      </c>
      <c r="X119" s="32"/>
      <c r="Y119" s="32"/>
      <c r="Z119" s="32" t="s">
        <v>3</v>
      </c>
      <c r="AA119" s="32"/>
      <c r="AB119" s="32"/>
      <c r="AC119" s="32" t="s">
        <v>3</v>
      </c>
      <c r="AD119" s="31"/>
      <c r="AE119" s="125"/>
      <c r="AF119" s="17">
        <f t="shared" si="44"/>
        <v>0.82500000000000007</v>
      </c>
      <c r="AG119" s="15">
        <f t="shared" si="73"/>
        <v>142.53623999999999</v>
      </c>
      <c r="AH119" s="15">
        <v>29.932610399999998</v>
      </c>
      <c r="AI119" s="16">
        <f t="shared" si="67"/>
        <v>246.30262271999996</v>
      </c>
      <c r="AJ119" s="15">
        <f t="shared" si="68"/>
        <v>443.63093366591994</v>
      </c>
      <c r="AK119" s="14">
        <f t="shared" si="69"/>
        <v>598.90176044899192</v>
      </c>
      <c r="AL119" s="27">
        <f t="shared" si="45"/>
        <v>4.95</v>
      </c>
      <c r="AM119" s="106">
        <f t="shared" si="62"/>
        <v>855.21744000000001</v>
      </c>
      <c r="AN119" s="12">
        <v>359.19132479999996</v>
      </c>
      <c r="AO119" s="35">
        <f t="shared" si="70"/>
        <v>1657.4113987199999</v>
      </c>
      <c r="AP119" s="12">
        <f t="shared" si="71"/>
        <v>2897.2355154019197</v>
      </c>
      <c r="AQ119" s="11">
        <f t="shared" si="72"/>
        <v>3911.2679457925915</v>
      </c>
      <c r="AR119" s="104">
        <f t="shared" si="46"/>
        <v>0</v>
      </c>
      <c r="AS119" s="30">
        <f t="shared" si="63"/>
        <v>0</v>
      </c>
      <c r="AT119" s="30">
        <v>0</v>
      </c>
      <c r="AU119" s="30">
        <f t="shared" si="64"/>
        <v>0</v>
      </c>
      <c r="AV119" s="30">
        <f t="shared" si="65"/>
        <v>0</v>
      </c>
      <c r="AW119" s="29">
        <f t="shared" si="66"/>
        <v>0</v>
      </c>
      <c r="AX119" s="158"/>
      <c r="AY119" s="334">
        <v>3</v>
      </c>
      <c r="AZ119" s="328">
        <v>1</v>
      </c>
      <c r="BA119" s="327"/>
      <c r="BB119" s="325">
        <f t="shared" si="53"/>
        <v>89.79783119999999</v>
      </c>
      <c r="BC119" s="325">
        <f t="shared" si="54"/>
        <v>359.19132479999996</v>
      </c>
      <c r="BD119" s="333">
        <f t="shared" si="55"/>
        <v>0</v>
      </c>
    </row>
    <row r="120" spans="1:56" s="2" customFormat="1" ht="18.75" customHeight="1" x14ac:dyDescent="0.2">
      <c r="A120" s="231">
        <v>494</v>
      </c>
      <c r="B120" s="237" t="s">
        <v>186</v>
      </c>
      <c r="C120" s="246" t="s">
        <v>156</v>
      </c>
      <c r="D120" s="261" t="s">
        <v>238</v>
      </c>
      <c r="E120" s="255">
        <v>6</v>
      </c>
      <c r="F120" s="267" t="s">
        <v>182</v>
      </c>
      <c r="G120" s="76">
        <v>0</v>
      </c>
      <c r="H120" s="77">
        <v>1.5</v>
      </c>
      <c r="I120" s="78">
        <v>0</v>
      </c>
      <c r="J120" s="79">
        <v>0.61875000000000002</v>
      </c>
      <c r="K120" s="78">
        <v>0</v>
      </c>
      <c r="L120" s="79">
        <v>3.7125000000000004</v>
      </c>
      <c r="M120" s="80"/>
      <c r="N120" s="81"/>
      <c r="O120" s="257">
        <v>1.1000000000000001</v>
      </c>
      <c r="P120" s="252">
        <v>1.5</v>
      </c>
      <c r="Q120" s="102">
        <v>0</v>
      </c>
      <c r="R120" s="103">
        <v>2.7472500000000001E-3</v>
      </c>
      <c r="S120" s="34"/>
      <c r="T120" s="33" t="s">
        <v>2</v>
      </c>
      <c r="U120" s="32"/>
      <c r="V120" s="32"/>
      <c r="W120" s="32" t="s">
        <v>3</v>
      </c>
      <c r="X120" s="32"/>
      <c r="Y120" s="32"/>
      <c r="Z120" s="32" t="s">
        <v>3</v>
      </c>
      <c r="AA120" s="32"/>
      <c r="AB120" s="32"/>
      <c r="AC120" s="32" t="s">
        <v>3</v>
      </c>
      <c r="AD120" s="31"/>
      <c r="AE120" s="125"/>
      <c r="AF120" s="17">
        <f t="shared" si="44"/>
        <v>0.61875000000000002</v>
      </c>
      <c r="AG120" s="15">
        <f t="shared" si="73"/>
        <v>106.90218</v>
      </c>
      <c r="AH120" s="15">
        <v>22.449457799999998</v>
      </c>
      <c r="AI120" s="16">
        <f t="shared" si="67"/>
        <v>184.72696703999998</v>
      </c>
      <c r="AJ120" s="15">
        <f t="shared" si="68"/>
        <v>332.72320024943997</v>
      </c>
      <c r="AK120" s="14">
        <f t="shared" si="69"/>
        <v>449.17632033674397</v>
      </c>
      <c r="AL120" s="27">
        <f t="shared" si="45"/>
        <v>3.7125000000000004</v>
      </c>
      <c r="AM120" s="106">
        <f t="shared" si="62"/>
        <v>641.41308000000004</v>
      </c>
      <c r="AN120" s="12">
        <v>269.3934936</v>
      </c>
      <c r="AO120" s="35">
        <f t="shared" si="70"/>
        <v>1243.0585490400001</v>
      </c>
      <c r="AP120" s="12">
        <f t="shared" si="71"/>
        <v>2172.9266365514404</v>
      </c>
      <c r="AQ120" s="11">
        <f t="shared" si="72"/>
        <v>2933.4509593444445</v>
      </c>
      <c r="AR120" s="104">
        <f t="shared" si="46"/>
        <v>0</v>
      </c>
      <c r="AS120" s="30">
        <f t="shared" si="63"/>
        <v>0</v>
      </c>
      <c r="AT120" s="30">
        <v>0</v>
      </c>
      <c r="AU120" s="30">
        <f t="shared" si="64"/>
        <v>0</v>
      </c>
      <c r="AV120" s="30">
        <f t="shared" si="65"/>
        <v>0</v>
      </c>
      <c r="AW120" s="29">
        <f t="shared" si="66"/>
        <v>0</v>
      </c>
      <c r="AX120" s="158"/>
      <c r="AY120" s="334">
        <v>3</v>
      </c>
      <c r="AZ120" s="328">
        <v>1</v>
      </c>
      <c r="BA120" s="327"/>
      <c r="BB120" s="325">
        <f t="shared" si="53"/>
        <v>67.348373399999986</v>
      </c>
      <c r="BC120" s="325">
        <f t="shared" si="54"/>
        <v>269.3934936</v>
      </c>
      <c r="BD120" s="333">
        <f t="shared" si="55"/>
        <v>0</v>
      </c>
    </row>
    <row r="121" spans="1:56" s="2" customFormat="1" ht="18.75" customHeight="1" x14ac:dyDescent="0.2">
      <c r="A121" s="231">
        <v>495</v>
      </c>
      <c r="B121" s="237" t="s">
        <v>170</v>
      </c>
      <c r="C121" s="246" t="s">
        <v>185</v>
      </c>
      <c r="D121" s="261" t="s">
        <v>238</v>
      </c>
      <c r="E121" s="255">
        <v>6</v>
      </c>
      <c r="F121" s="267" t="s">
        <v>182</v>
      </c>
      <c r="G121" s="76">
        <v>0</v>
      </c>
      <c r="H121" s="77">
        <v>2</v>
      </c>
      <c r="I121" s="78">
        <v>0</v>
      </c>
      <c r="J121" s="79">
        <v>0.82500000000000007</v>
      </c>
      <c r="K121" s="78">
        <v>0</v>
      </c>
      <c r="L121" s="79">
        <v>4.95</v>
      </c>
      <c r="M121" s="80"/>
      <c r="N121" s="81"/>
      <c r="O121" s="257">
        <v>1.1000000000000001</v>
      </c>
      <c r="P121" s="252">
        <v>1.5</v>
      </c>
      <c r="Q121" s="102">
        <v>0</v>
      </c>
      <c r="R121" s="103">
        <v>3.6630000000000005E-3</v>
      </c>
      <c r="S121" s="34"/>
      <c r="T121" s="33" t="s">
        <v>2</v>
      </c>
      <c r="U121" s="32"/>
      <c r="V121" s="32"/>
      <c r="W121" s="32" t="s">
        <v>3</v>
      </c>
      <c r="X121" s="32"/>
      <c r="Y121" s="32"/>
      <c r="Z121" s="32" t="s">
        <v>3</v>
      </c>
      <c r="AA121" s="32"/>
      <c r="AB121" s="32"/>
      <c r="AC121" s="32" t="s">
        <v>3</v>
      </c>
      <c r="AD121" s="31"/>
      <c r="AE121" s="125"/>
      <c r="AF121" s="17">
        <f t="shared" si="44"/>
        <v>0.82500000000000007</v>
      </c>
      <c r="AG121" s="15">
        <f t="shared" si="73"/>
        <v>142.53623999999999</v>
      </c>
      <c r="AH121" s="15">
        <v>29.932610399999998</v>
      </c>
      <c r="AI121" s="16">
        <f t="shared" si="67"/>
        <v>246.30262271999996</v>
      </c>
      <c r="AJ121" s="15">
        <f t="shared" si="68"/>
        <v>443.63093366591994</v>
      </c>
      <c r="AK121" s="14">
        <f t="shared" si="69"/>
        <v>598.90176044899192</v>
      </c>
      <c r="AL121" s="27">
        <f t="shared" si="45"/>
        <v>4.95</v>
      </c>
      <c r="AM121" s="106">
        <f t="shared" si="62"/>
        <v>855.21744000000001</v>
      </c>
      <c r="AN121" s="12">
        <v>359.19132479999996</v>
      </c>
      <c r="AO121" s="35">
        <f t="shared" si="70"/>
        <v>1657.4113987199999</v>
      </c>
      <c r="AP121" s="12">
        <f t="shared" si="71"/>
        <v>2897.2355154019197</v>
      </c>
      <c r="AQ121" s="11">
        <f t="shared" si="72"/>
        <v>3911.2679457925915</v>
      </c>
      <c r="AR121" s="104">
        <f t="shared" si="46"/>
        <v>0</v>
      </c>
      <c r="AS121" s="30">
        <f t="shared" si="63"/>
        <v>0</v>
      </c>
      <c r="AT121" s="30">
        <v>0</v>
      </c>
      <c r="AU121" s="30">
        <f t="shared" si="64"/>
        <v>0</v>
      </c>
      <c r="AV121" s="30">
        <f t="shared" si="65"/>
        <v>0</v>
      </c>
      <c r="AW121" s="29">
        <f t="shared" si="66"/>
        <v>0</v>
      </c>
      <c r="AX121" s="158"/>
      <c r="AY121" s="334">
        <v>3</v>
      </c>
      <c r="AZ121" s="328">
        <v>1</v>
      </c>
      <c r="BA121" s="327"/>
      <c r="BB121" s="325">
        <f t="shared" si="53"/>
        <v>89.79783119999999</v>
      </c>
      <c r="BC121" s="325">
        <f t="shared" si="54"/>
        <v>359.19132479999996</v>
      </c>
      <c r="BD121" s="333">
        <f t="shared" si="55"/>
        <v>0</v>
      </c>
    </row>
    <row r="122" spans="1:56" s="2" customFormat="1" ht="18.75" customHeight="1" x14ac:dyDescent="0.2">
      <c r="A122" s="231">
        <v>496</v>
      </c>
      <c r="B122" s="237" t="s">
        <v>170</v>
      </c>
      <c r="C122" s="246" t="s">
        <v>138</v>
      </c>
      <c r="D122" s="261" t="s">
        <v>238</v>
      </c>
      <c r="E122" s="255">
        <v>6</v>
      </c>
      <c r="F122" s="267" t="s">
        <v>182</v>
      </c>
      <c r="G122" s="76">
        <v>0</v>
      </c>
      <c r="H122" s="77">
        <v>2</v>
      </c>
      <c r="I122" s="78">
        <v>0</v>
      </c>
      <c r="J122" s="79">
        <v>0.82500000000000007</v>
      </c>
      <c r="K122" s="78">
        <v>0</v>
      </c>
      <c r="L122" s="79">
        <v>4.95</v>
      </c>
      <c r="M122" s="80"/>
      <c r="N122" s="81"/>
      <c r="O122" s="257">
        <v>1.1000000000000001</v>
      </c>
      <c r="P122" s="252">
        <v>1.5</v>
      </c>
      <c r="Q122" s="102">
        <v>0</v>
      </c>
      <c r="R122" s="103">
        <v>3.6630000000000005E-3</v>
      </c>
      <c r="S122" s="34"/>
      <c r="T122" s="33" t="s">
        <v>2</v>
      </c>
      <c r="U122" s="32"/>
      <c r="V122" s="32"/>
      <c r="W122" s="32" t="s">
        <v>3</v>
      </c>
      <c r="X122" s="32"/>
      <c r="Y122" s="32"/>
      <c r="Z122" s="32" t="s">
        <v>3</v>
      </c>
      <c r="AA122" s="32"/>
      <c r="AB122" s="32"/>
      <c r="AC122" s="32" t="s">
        <v>3</v>
      </c>
      <c r="AD122" s="31"/>
      <c r="AE122" s="125"/>
      <c r="AF122" s="17">
        <f t="shared" si="44"/>
        <v>0.82500000000000007</v>
      </c>
      <c r="AG122" s="15">
        <f t="shared" si="73"/>
        <v>142.53623999999999</v>
      </c>
      <c r="AH122" s="15">
        <v>29.932610399999998</v>
      </c>
      <c r="AI122" s="16">
        <f t="shared" si="67"/>
        <v>246.30262271999996</v>
      </c>
      <c r="AJ122" s="15">
        <f t="shared" si="68"/>
        <v>443.63093366591994</v>
      </c>
      <c r="AK122" s="14">
        <f t="shared" si="69"/>
        <v>598.90176044899192</v>
      </c>
      <c r="AL122" s="27">
        <f t="shared" si="45"/>
        <v>4.95</v>
      </c>
      <c r="AM122" s="106">
        <f t="shared" si="62"/>
        <v>855.21744000000001</v>
      </c>
      <c r="AN122" s="12">
        <v>359.19132479999996</v>
      </c>
      <c r="AO122" s="35">
        <f t="shared" si="70"/>
        <v>1657.4113987199999</v>
      </c>
      <c r="AP122" s="12">
        <f t="shared" si="71"/>
        <v>2897.2355154019197</v>
      </c>
      <c r="AQ122" s="11">
        <f t="shared" si="72"/>
        <v>3911.2679457925915</v>
      </c>
      <c r="AR122" s="104">
        <f t="shared" si="46"/>
        <v>0</v>
      </c>
      <c r="AS122" s="30">
        <f t="shared" si="63"/>
        <v>0</v>
      </c>
      <c r="AT122" s="30">
        <v>0</v>
      </c>
      <c r="AU122" s="30">
        <f t="shared" si="64"/>
        <v>0</v>
      </c>
      <c r="AV122" s="30">
        <f t="shared" si="65"/>
        <v>0</v>
      </c>
      <c r="AW122" s="29">
        <f t="shared" si="66"/>
        <v>0</v>
      </c>
      <c r="AX122" s="158"/>
      <c r="AY122" s="334">
        <v>3</v>
      </c>
      <c r="AZ122" s="328">
        <v>1</v>
      </c>
      <c r="BA122" s="327"/>
      <c r="BB122" s="325">
        <f t="shared" si="53"/>
        <v>89.79783119999999</v>
      </c>
      <c r="BC122" s="325">
        <f t="shared" si="54"/>
        <v>359.19132479999996</v>
      </c>
      <c r="BD122" s="333">
        <f t="shared" si="55"/>
        <v>0</v>
      </c>
    </row>
    <row r="123" spans="1:56" s="2" customFormat="1" ht="18.75" customHeight="1" x14ac:dyDescent="0.2">
      <c r="A123" s="231">
        <v>497</v>
      </c>
      <c r="B123" s="237" t="s">
        <v>184</v>
      </c>
      <c r="C123" s="246" t="s">
        <v>138</v>
      </c>
      <c r="D123" s="261" t="s">
        <v>238</v>
      </c>
      <c r="E123" s="255">
        <v>6</v>
      </c>
      <c r="F123" s="267" t="s">
        <v>182</v>
      </c>
      <c r="G123" s="76">
        <v>0</v>
      </c>
      <c r="H123" s="77">
        <v>1.5</v>
      </c>
      <c r="I123" s="78">
        <v>0</v>
      </c>
      <c r="J123" s="79">
        <v>0.61875000000000002</v>
      </c>
      <c r="K123" s="78">
        <v>0</v>
      </c>
      <c r="L123" s="79">
        <v>3.7125000000000004</v>
      </c>
      <c r="M123" s="80"/>
      <c r="N123" s="81"/>
      <c r="O123" s="257">
        <v>1.1000000000000001</v>
      </c>
      <c r="P123" s="252">
        <v>1.5</v>
      </c>
      <c r="Q123" s="102">
        <v>0</v>
      </c>
      <c r="R123" s="103">
        <v>2.7472500000000001E-3</v>
      </c>
      <c r="S123" s="34"/>
      <c r="T123" s="33" t="s">
        <v>2</v>
      </c>
      <c r="U123" s="32"/>
      <c r="V123" s="32"/>
      <c r="W123" s="32" t="s">
        <v>3</v>
      </c>
      <c r="X123" s="32"/>
      <c r="Y123" s="32"/>
      <c r="Z123" s="32" t="s">
        <v>3</v>
      </c>
      <c r="AA123" s="32"/>
      <c r="AB123" s="32"/>
      <c r="AC123" s="32" t="s">
        <v>3</v>
      </c>
      <c r="AD123" s="31"/>
      <c r="AE123" s="125"/>
      <c r="AF123" s="17">
        <f t="shared" si="44"/>
        <v>0.61875000000000002</v>
      </c>
      <c r="AG123" s="15">
        <f t="shared" si="73"/>
        <v>106.90218</v>
      </c>
      <c r="AH123" s="15">
        <v>22.449457799999998</v>
      </c>
      <c r="AI123" s="16">
        <f t="shared" si="67"/>
        <v>184.72696703999998</v>
      </c>
      <c r="AJ123" s="15">
        <f t="shared" si="68"/>
        <v>332.72320024943997</v>
      </c>
      <c r="AK123" s="14">
        <f t="shared" si="69"/>
        <v>449.17632033674397</v>
      </c>
      <c r="AL123" s="27">
        <f t="shared" si="45"/>
        <v>3.7125000000000004</v>
      </c>
      <c r="AM123" s="106">
        <f t="shared" si="62"/>
        <v>641.41308000000004</v>
      </c>
      <c r="AN123" s="12">
        <v>269.3934936</v>
      </c>
      <c r="AO123" s="35">
        <f t="shared" si="70"/>
        <v>1243.0585490400001</v>
      </c>
      <c r="AP123" s="12">
        <f t="shared" si="71"/>
        <v>2172.9266365514404</v>
      </c>
      <c r="AQ123" s="11">
        <f t="shared" si="72"/>
        <v>2933.4509593444445</v>
      </c>
      <c r="AR123" s="104">
        <f t="shared" si="46"/>
        <v>0</v>
      </c>
      <c r="AS123" s="30">
        <f t="shared" si="63"/>
        <v>0</v>
      </c>
      <c r="AT123" s="30">
        <v>0</v>
      </c>
      <c r="AU123" s="30">
        <f t="shared" si="64"/>
        <v>0</v>
      </c>
      <c r="AV123" s="30">
        <f t="shared" si="65"/>
        <v>0</v>
      </c>
      <c r="AW123" s="29">
        <f t="shared" si="66"/>
        <v>0</v>
      </c>
      <c r="AX123" s="158"/>
      <c r="AY123" s="334">
        <v>3</v>
      </c>
      <c r="AZ123" s="328">
        <v>1</v>
      </c>
      <c r="BA123" s="327"/>
      <c r="BB123" s="325">
        <f t="shared" si="53"/>
        <v>67.348373399999986</v>
      </c>
      <c r="BC123" s="325">
        <f t="shared" si="54"/>
        <v>269.3934936</v>
      </c>
      <c r="BD123" s="333">
        <f t="shared" si="55"/>
        <v>0</v>
      </c>
    </row>
    <row r="124" spans="1:56" s="2" customFormat="1" ht="18.75" customHeight="1" x14ac:dyDescent="0.2">
      <c r="A124" s="231">
        <v>498</v>
      </c>
      <c r="B124" s="237" t="s">
        <v>183</v>
      </c>
      <c r="C124" s="246" t="s">
        <v>138</v>
      </c>
      <c r="D124" s="261" t="s">
        <v>238</v>
      </c>
      <c r="E124" s="255">
        <v>6</v>
      </c>
      <c r="F124" s="267" t="s">
        <v>182</v>
      </c>
      <c r="G124" s="76">
        <v>0</v>
      </c>
      <c r="H124" s="77">
        <v>1.5</v>
      </c>
      <c r="I124" s="78">
        <v>0</v>
      </c>
      <c r="J124" s="79">
        <v>0.61875000000000002</v>
      </c>
      <c r="K124" s="78">
        <v>0</v>
      </c>
      <c r="L124" s="79">
        <v>3.7125000000000004</v>
      </c>
      <c r="M124" s="80"/>
      <c r="N124" s="81"/>
      <c r="O124" s="257">
        <v>1.1000000000000001</v>
      </c>
      <c r="P124" s="252">
        <v>1.5</v>
      </c>
      <c r="Q124" s="102">
        <v>0</v>
      </c>
      <c r="R124" s="103">
        <v>2.7472500000000001E-3</v>
      </c>
      <c r="S124" s="34"/>
      <c r="T124" s="33" t="s">
        <v>2</v>
      </c>
      <c r="U124" s="32"/>
      <c r="V124" s="32"/>
      <c r="W124" s="32" t="s">
        <v>3</v>
      </c>
      <c r="X124" s="32"/>
      <c r="Y124" s="32"/>
      <c r="Z124" s="32" t="s">
        <v>3</v>
      </c>
      <c r="AA124" s="32"/>
      <c r="AB124" s="32"/>
      <c r="AC124" s="32" t="s">
        <v>3</v>
      </c>
      <c r="AD124" s="31"/>
      <c r="AE124" s="125"/>
      <c r="AF124" s="17">
        <f t="shared" si="44"/>
        <v>0.61875000000000002</v>
      </c>
      <c r="AG124" s="15">
        <f t="shared" si="73"/>
        <v>106.90218</v>
      </c>
      <c r="AH124" s="15">
        <v>22.449457799999998</v>
      </c>
      <c r="AI124" s="16">
        <f t="shared" si="67"/>
        <v>184.72696703999998</v>
      </c>
      <c r="AJ124" s="15">
        <f t="shared" si="68"/>
        <v>332.72320024943997</v>
      </c>
      <c r="AK124" s="14">
        <f t="shared" si="69"/>
        <v>449.17632033674397</v>
      </c>
      <c r="AL124" s="27">
        <f t="shared" si="45"/>
        <v>3.7125000000000004</v>
      </c>
      <c r="AM124" s="106">
        <f t="shared" si="62"/>
        <v>641.41308000000004</v>
      </c>
      <c r="AN124" s="12">
        <v>269.3934936</v>
      </c>
      <c r="AO124" s="35">
        <f t="shared" si="70"/>
        <v>1243.0585490400001</v>
      </c>
      <c r="AP124" s="12">
        <f t="shared" si="71"/>
        <v>2172.9266365514404</v>
      </c>
      <c r="AQ124" s="11">
        <f t="shared" si="72"/>
        <v>2933.4509593444445</v>
      </c>
      <c r="AR124" s="104">
        <f t="shared" si="46"/>
        <v>0</v>
      </c>
      <c r="AS124" s="30">
        <f t="shared" si="63"/>
        <v>0</v>
      </c>
      <c r="AT124" s="30">
        <v>0</v>
      </c>
      <c r="AU124" s="30">
        <f t="shared" si="64"/>
        <v>0</v>
      </c>
      <c r="AV124" s="30">
        <f t="shared" si="65"/>
        <v>0</v>
      </c>
      <c r="AW124" s="29">
        <f t="shared" si="66"/>
        <v>0</v>
      </c>
      <c r="AX124" s="158"/>
      <c r="AY124" s="334">
        <v>3</v>
      </c>
      <c r="AZ124" s="328">
        <v>1</v>
      </c>
      <c r="BA124" s="327"/>
      <c r="BB124" s="325">
        <f t="shared" si="53"/>
        <v>67.348373399999986</v>
      </c>
      <c r="BC124" s="325">
        <f t="shared" si="54"/>
        <v>269.3934936</v>
      </c>
      <c r="BD124" s="333">
        <f t="shared" si="55"/>
        <v>0</v>
      </c>
    </row>
    <row r="125" spans="1:56" s="2" customFormat="1" ht="18.75" customHeight="1" x14ac:dyDescent="0.2">
      <c r="A125" s="231">
        <v>499</v>
      </c>
      <c r="B125" s="237" t="s">
        <v>160</v>
      </c>
      <c r="C125" s="246" t="s">
        <v>140</v>
      </c>
      <c r="D125" s="261" t="s">
        <v>238</v>
      </c>
      <c r="E125" s="255">
        <v>6</v>
      </c>
      <c r="F125" s="267" t="s">
        <v>180</v>
      </c>
      <c r="G125" s="76">
        <v>0</v>
      </c>
      <c r="H125" s="77">
        <v>1.5</v>
      </c>
      <c r="I125" s="78">
        <v>0</v>
      </c>
      <c r="J125" s="79">
        <v>0.61875000000000002</v>
      </c>
      <c r="K125" s="78">
        <v>0</v>
      </c>
      <c r="L125" s="79">
        <v>3.7125000000000004</v>
      </c>
      <c r="M125" s="80"/>
      <c r="N125" s="81"/>
      <c r="O125" s="257">
        <v>1.1000000000000001</v>
      </c>
      <c r="P125" s="252">
        <v>1.5</v>
      </c>
      <c r="Q125" s="102">
        <v>0</v>
      </c>
      <c r="R125" s="103">
        <v>2.7472500000000001E-3</v>
      </c>
      <c r="S125" s="34"/>
      <c r="T125" s="33" t="s">
        <v>2</v>
      </c>
      <c r="U125" s="32"/>
      <c r="V125" s="32"/>
      <c r="W125" s="32" t="s">
        <v>3</v>
      </c>
      <c r="X125" s="32"/>
      <c r="Y125" s="32"/>
      <c r="Z125" s="32" t="s">
        <v>3</v>
      </c>
      <c r="AA125" s="32"/>
      <c r="AB125" s="32"/>
      <c r="AC125" s="32" t="s">
        <v>3</v>
      </c>
      <c r="AD125" s="31"/>
      <c r="AE125" s="125"/>
      <c r="AF125" s="17">
        <f t="shared" si="44"/>
        <v>0.61875000000000002</v>
      </c>
      <c r="AG125" s="15">
        <f t="shared" si="73"/>
        <v>106.90218</v>
      </c>
      <c r="AH125" s="15">
        <v>22.449457799999998</v>
      </c>
      <c r="AI125" s="16">
        <f t="shared" si="67"/>
        <v>184.72696703999998</v>
      </c>
      <c r="AJ125" s="15">
        <f t="shared" si="68"/>
        <v>332.72320024943997</v>
      </c>
      <c r="AK125" s="14">
        <f t="shared" si="69"/>
        <v>449.17632033674397</v>
      </c>
      <c r="AL125" s="27">
        <f t="shared" si="45"/>
        <v>3.7125000000000004</v>
      </c>
      <c r="AM125" s="106">
        <f t="shared" si="62"/>
        <v>641.41308000000004</v>
      </c>
      <c r="AN125" s="12">
        <v>269.3934936</v>
      </c>
      <c r="AO125" s="35">
        <f t="shared" si="70"/>
        <v>1243.0585490400001</v>
      </c>
      <c r="AP125" s="12">
        <f t="shared" si="71"/>
        <v>2172.9266365514404</v>
      </c>
      <c r="AQ125" s="11">
        <f t="shared" si="72"/>
        <v>2933.4509593444445</v>
      </c>
      <c r="AR125" s="104">
        <f t="shared" si="46"/>
        <v>0</v>
      </c>
      <c r="AS125" s="30">
        <f t="shared" si="63"/>
        <v>0</v>
      </c>
      <c r="AT125" s="30">
        <v>0</v>
      </c>
      <c r="AU125" s="30">
        <f t="shared" si="64"/>
        <v>0</v>
      </c>
      <c r="AV125" s="30">
        <f t="shared" si="65"/>
        <v>0</v>
      </c>
      <c r="AW125" s="29">
        <f t="shared" si="66"/>
        <v>0</v>
      </c>
      <c r="AX125" s="158"/>
      <c r="AY125" s="334">
        <v>3</v>
      </c>
      <c r="AZ125" s="328">
        <v>1</v>
      </c>
      <c r="BA125" s="327"/>
      <c r="BB125" s="325">
        <f t="shared" si="53"/>
        <v>67.348373399999986</v>
      </c>
      <c r="BC125" s="325">
        <f t="shared" si="54"/>
        <v>269.3934936</v>
      </c>
      <c r="BD125" s="333">
        <f t="shared" si="55"/>
        <v>0</v>
      </c>
    </row>
    <row r="126" spans="1:56" s="159" customFormat="1" ht="18.75" customHeight="1" x14ac:dyDescent="0.2">
      <c r="A126" s="233">
        <v>500</v>
      </c>
      <c r="B126" s="238" t="s">
        <v>164</v>
      </c>
      <c r="C126" s="287" t="s">
        <v>181</v>
      </c>
      <c r="D126" s="266" t="s">
        <v>238</v>
      </c>
      <c r="E126" s="256">
        <v>6</v>
      </c>
      <c r="F126" s="268" t="s">
        <v>180</v>
      </c>
      <c r="G126" s="133">
        <v>0</v>
      </c>
      <c r="H126" s="134">
        <v>1.5</v>
      </c>
      <c r="I126" s="135">
        <v>0</v>
      </c>
      <c r="J126" s="136">
        <v>0.61875000000000002</v>
      </c>
      <c r="K126" s="135">
        <v>0</v>
      </c>
      <c r="L126" s="136">
        <v>3.7125000000000004</v>
      </c>
      <c r="M126" s="137"/>
      <c r="N126" s="138"/>
      <c r="O126" s="258">
        <v>1.1000000000000001</v>
      </c>
      <c r="P126" s="253">
        <v>1.5</v>
      </c>
      <c r="Q126" s="139">
        <v>0</v>
      </c>
      <c r="R126" s="140">
        <v>2.7472500000000001E-3</v>
      </c>
      <c r="S126" s="160"/>
      <c r="T126" s="162" t="s">
        <v>2</v>
      </c>
      <c r="U126" s="161"/>
      <c r="V126" s="161"/>
      <c r="W126" s="161" t="s">
        <v>3</v>
      </c>
      <c r="X126" s="161"/>
      <c r="Y126" s="161"/>
      <c r="Z126" s="161" t="s">
        <v>3</v>
      </c>
      <c r="AA126" s="161"/>
      <c r="AB126" s="161"/>
      <c r="AC126" s="161" t="s">
        <v>3</v>
      </c>
      <c r="AD126" s="163"/>
      <c r="AE126" s="144"/>
      <c r="AF126" s="148">
        <f t="shared" si="44"/>
        <v>0.61875000000000002</v>
      </c>
      <c r="AG126" s="149">
        <f t="shared" si="73"/>
        <v>106.90218</v>
      </c>
      <c r="AH126" s="149">
        <v>22.449457799999998</v>
      </c>
      <c r="AI126" s="150">
        <f t="shared" si="67"/>
        <v>184.72696703999998</v>
      </c>
      <c r="AJ126" s="149">
        <f t="shared" si="68"/>
        <v>332.72320024943997</v>
      </c>
      <c r="AK126" s="151">
        <f t="shared" si="69"/>
        <v>449.17632033674397</v>
      </c>
      <c r="AL126" s="183">
        <f t="shared" si="45"/>
        <v>3.7125000000000004</v>
      </c>
      <c r="AM126" s="168">
        <f t="shared" si="62"/>
        <v>641.41308000000004</v>
      </c>
      <c r="AN126" s="152">
        <v>269.3934936</v>
      </c>
      <c r="AO126" s="153">
        <f t="shared" si="70"/>
        <v>1243.0585490400001</v>
      </c>
      <c r="AP126" s="152">
        <f t="shared" si="71"/>
        <v>2172.9266365514404</v>
      </c>
      <c r="AQ126" s="154">
        <f t="shared" si="72"/>
        <v>2933.4509593444445</v>
      </c>
      <c r="AR126" s="155">
        <f t="shared" si="46"/>
        <v>0</v>
      </c>
      <c r="AS126" s="156">
        <f t="shared" si="63"/>
        <v>0</v>
      </c>
      <c r="AT126" s="156">
        <v>0</v>
      </c>
      <c r="AU126" s="156">
        <f t="shared" si="64"/>
        <v>0</v>
      </c>
      <c r="AV126" s="156">
        <f t="shared" si="65"/>
        <v>0</v>
      </c>
      <c r="AW126" s="157">
        <f t="shared" si="66"/>
        <v>0</v>
      </c>
      <c r="AX126" s="158"/>
      <c r="AY126" s="334">
        <v>3</v>
      </c>
      <c r="AZ126" s="328">
        <v>1</v>
      </c>
      <c r="BA126" s="325"/>
      <c r="BB126" s="325">
        <f t="shared" si="53"/>
        <v>67.348373399999986</v>
      </c>
      <c r="BC126" s="325">
        <f t="shared" si="54"/>
        <v>269.3934936</v>
      </c>
      <c r="BD126" s="333">
        <f t="shared" si="55"/>
        <v>0</v>
      </c>
    </row>
    <row r="127" spans="1:56" s="159" customFormat="1" ht="18.75" customHeight="1" x14ac:dyDescent="0.2">
      <c r="A127" s="233">
        <v>501</v>
      </c>
      <c r="B127" s="238" t="s">
        <v>170</v>
      </c>
      <c r="C127" s="287" t="s">
        <v>179</v>
      </c>
      <c r="D127" s="266" t="s">
        <v>238</v>
      </c>
      <c r="E127" s="256">
        <v>6</v>
      </c>
      <c r="F127" s="268" t="s">
        <v>177</v>
      </c>
      <c r="G127" s="133">
        <v>0</v>
      </c>
      <c r="H127" s="134">
        <v>2</v>
      </c>
      <c r="I127" s="135">
        <v>0</v>
      </c>
      <c r="J127" s="136">
        <v>0.82500000000000007</v>
      </c>
      <c r="K127" s="135"/>
      <c r="L127" s="136"/>
      <c r="M127" s="137">
        <v>0</v>
      </c>
      <c r="N127" s="138">
        <v>29.700000000000003</v>
      </c>
      <c r="O127" s="258">
        <v>1.1000000000000001</v>
      </c>
      <c r="P127" s="253">
        <v>1.5</v>
      </c>
      <c r="Q127" s="139">
        <v>0</v>
      </c>
      <c r="R127" s="140">
        <v>3.6630000000000005E-3</v>
      </c>
      <c r="S127" s="160"/>
      <c r="T127" s="162" t="s">
        <v>5</v>
      </c>
      <c r="U127" s="161"/>
      <c r="V127" s="161"/>
      <c r="W127" s="161" t="s">
        <v>3</v>
      </c>
      <c r="X127" s="161"/>
      <c r="Y127" s="161"/>
      <c r="Z127" s="161" t="s">
        <v>3</v>
      </c>
      <c r="AA127" s="161"/>
      <c r="AB127" s="161"/>
      <c r="AC127" s="161" t="s">
        <v>3</v>
      </c>
      <c r="AD127" s="163"/>
      <c r="AE127" s="144"/>
      <c r="AF127" s="148">
        <f t="shared" si="44"/>
        <v>0.82500000000000007</v>
      </c>
      <c r="AG127" s="149">
        <f t="shared" si="73"/>
        <v>142.53623999999999</v>
      </c>
      <c r="AH127" s="149">
        <v>29.932610399999998</v>
      </c>
      <c r="AI127" s="150">
        <f t="shared" si="67"/>
        <v>246.30262271999996</v>
      </c>
      <c r="AJ127" s="149">
        <f t="shared" si="68"/>
        <v>443.63093366591994</v>
      </c>
      <c r="AK127" s="151">
        <f t="shared" si="69"/>
        <v>598.90176044899192</v>
      </c>
      <c r="AL127" s="183">
        <f t="shared" si="45"/>
        <v>0</v>
      </c>
      <c r="AM127" s="168">
        <f t="shared" si="62"/>
        <v>0</v>
      </c>
      <c r="AN127" s="152">
        <v>0</v>
      </c>
      <c r="AO127" s="153">
        <f t="shared" si="70"/>
        <v>0</v>
      </c>
      <c r="AP127" s="152">
        <f t="shared" si="71"/>
        <v>0</v>
      </c>
      <c r="AQ127" s="154">
        <f t="shared" si="72"/>
        <v>0</v>
      </c>
      <c r="AR127" s="155">
        <f t="shared" si="46"/>
        <v>29.700000000000003</v>
      </c>
      <c r="AS127" s="156">
        <f t="shared" si="63"/>
        <v>5131.3046400000003</v>
      </c>
      <c r="AT127" s="156">
        <v>2873.5305984000001</v>
      </c>
      <c r="AU127" s="156">
        <f t="shared" si="64"/>
        <v>10662.851041920001</v>
      </c>
      <c r="AV127" s="156">
        <f t="shared" si="65"/>
        <v>18325.212746037123</v>
      </c>
      <c r="AW127" s="157">
        <f t="shared" si="66"/>
        <v>24739.037207150115</v>
      </c>
      <c r="AX127" s="158"/>
      <c r="AY127" s="334">
        <v>3</v>
      </c>
      <c r="AZ127" s="328"/>
      <c r="BA127" s="325">
        <v>1</v>
      </c>
      <c r="BB127" s="325">
        <f t="shared" si="53"/>
        <v>89.79783119999999</v>
      </c>
      <c r="BC127" s="325">
        <f t="shared" si="54"/>
        <v>0</v>
      </c>
      <c r="BD127" s="333">
        <f t="shared" si="55"/>
        <v>2873.5305984000001</v>
      </c>
    </row>
    <row r="128" spans="1:56" s="159" customFormat="1" ht="18.75" customHeight="1" x14ac:dyDescent="0.2">
      <c r="A128" s="233">
        <v>502</v>
      </c>
      <c r="B128" s="238" t="s">
        <v>175</v>
      </c>
      <c r="C128" s="287" t="s">
        <v>178</v>
      </c>
      <c r="D128" s="266" t="s">
        <v>238</v>
      </c>
      <c r="E128" s="256">
        <v>6</v>
      </c>
      <c r="F128" s="268" t="s">
        <v>177</v>
      </c>
      <c r="G128" s="133">
        <v>0</v>
      </c>
      <c r="H128" s="134">
        <v>2</v>
      </c>
      <c r="I128" s="135">
        <v>0</v>
      </c>
      <c r="J128" s="136">
        <v>0.82500000000000007</v>
      </c>
      <c r="K128" s="135"/>
      <c r="L128" s="136"/>
      <c r="M128" s="137">
        <v>0</v>
      </c>
      <c r="N128" s="138">
        <v>29.700000000000003</v>
      </c>
      <c r="O128" s="258">
        <v>1.1000000000000001</v>
      </c>
      <c r="P128" s="253">
        <v>1.5</v>
      </c>
      <c r="Q128" s="139">
        <v>0</v>
      </c>
      <c r="R128" s="140">
        <v>3.6630000000000005E-3</v>
      </c>
      <c r="S128" s="160"/>
      <c r="T128" s="162" t="s">
        <v>5</v>
      </c>
      <c r="U128" s="161"/>
      <c r="V128" s="161"/>
      <c r="W128" s="161" t="s">
        <v>3</v>
      </c>
      <c r="X128" s="161"/>
      <c r="Y128" s="161"/>
      <c r="Z128" s="161" t="s">
        <v>3</v>
      </c>
      <c r="AA128" s="161"/>
      <c r="AB128" s="161"/>
      <c r="AC128" s="161" t="s">
        <v>3</v>
      </c>
      <c r="AD128" s="163"/>
      <c r="AE128" s="144"/>
      <c r="AF128" s="148">
        <f t="shared" si="44"/>
        <v>0.82500000000000007</v>
      </c>
      <c r="AG128" s="149">
        <f t="shared" si="73"/>
        <v>142.53623999999999</v>
      </c>
      <c r="AH128" s="149">
        <v>29.932610399999998</v>
      </c>
      <c r="AI128" s="150">
        <f t="shared" si="67"/>
        <v>246.30262271999996</v>
      </c>
      <c r="AJ128" s="149">
        <f t="shared" si="68"/>
        <v>443.63093366591994</v>
      </c>
      <c r="AK128" s="151">
        <f t="shared" si="69"/>
        <v>598.90176044899192</v>
      </c>
      <c r="AL128" s="183">
        <f t="shared" si="45"/>
        <v>0</v>
      </c>
      <c r="AM128" s="168">
        <f t="shared" si="62"/>
        <v>0</v>
      </c>
      <c r="AN128" s="152">
        <v>0</v>
      </c>
      <c r="AO128" s="153">
        <f t="shared" si="70"/>
        <v>0</v>
      </c>
      <c r="AP128" s="152">
        <f t="shared" si="71"/>
        <v>0</v>
      </c>
      <c r="AQ128" s="154">
        <f t="shared" si="72"/>
        <v>0</v>
      </c>
      <c r="AR128" s="155">
        <f t="shared" si="46"/>
        <v>29.700000000000003</v>
      </c>
      <c r="AS128" s="156">
        <f t="shared" si="63"/>
        <v>5131.3046400000003</v>
      </c>
      <c r="AT128" s="156">
        <v>2873.5305984000001</v>
      </c>
      <c r="AU128" s="156">
        <f t="shared" si="64"/>
        <v>10662.851041920001</v>
      </c>
      <c r="AV128" s="156">
        <f t="shared" si="65"/>
        <v>18325.212746037123</v>
      </c>
      <c r="AW128" s="157">
        <f t="shared" si="66"/>
        <v>24739.037207150115</v>
      </c>
      <c r="AX128" s="158"/>
      <c r="AY128" s="334">
        <v>3</v>
      </c>
      <c r="AZ128" s="328"/>
      <c r="BA128" s="325">
        <v>1</v>
      </c>
      <c r="BB128" s="325">
        <f t="shared" si="53"/>
        <v>89.79783119999999</v>
      </c>
      <c r="BC128" s="325">
        <f t="shared" si="54"/>
        <v>0</v>
      </c>
      <c r="BD128" s="333">
        <f t="shared" si="55"/>
        <v>2873.5305984000001</v>
      </c>
    </row>
    <row r="129" spans="1:56" s="159" customFormat="1" ht="18.75" customHeight="1" x14ac:dyDescent="0.2">
      <c r="A129" s="233">
        <v>503</v>
      </c>
      <c r="B129" s="238" t="s">
        <v>176</v>
      </c>
      <c r="C129" s="287" t="s">
        <v>173</v>
      </c>
      <c r="D129" s="266" t="s">
        <v>238</v>
      </c>
      <c r="E129" s="256">
        <v>6</v>
      </c>
      <c r="F129" s="268" t="s">
        <v>166</v>
      </c>
      <c r="G129" s="133">
        <v>0</v>
      </c>
      <c r="H129" s="134">
        <v>1.5</v>
      </c>
      <c r="I129" s="135">
        <v>0</v>
      </c>
      <c r="J129" s="136">
        <v>0.61875000000000002</v>
      </c>
      <c r="K129" s="135"/>
      <c r="L129" s="136"/>
      <c r="M129" s="137">
        <v>0</v>
      </c>
      <c r="N129" s="138">
        <v>22.275000000000002</v>
      </c>
      <c r="O129" s="258">
        <v>1.1000000000000001</v>
      </c>
      <c r="P129" s="253">
        <v>1.5</v>
      </c>
      <c r="Q129" s="139">
        <v>0</v>
      </c>
      <c r="R129" s="140">
        <v>2.7472500000000001E-3</v>
      </c>
      <c r="S129" s="160"/>
      <c r="T129" s="162" t="s">
        <v>5</v>
      </c>
      <c r="U129" s="161"/>
      <c r="V129" s="161"/>
      <c r="W129" s="161" t="s">
        <v>3</v>
      </c>
      <c r="X129" s="161"/>
      <c r="Y129" s="161"/>
      <c r="Z129" s="161" t="s">
        <v>3</v>
      </c>
      <c r="AA129" s="161"/>
      <c r="AB129" s="161"/>
      <c r="AC129" s="161" t="s">
        <v>3</v>
      </c>
      <c r="AD129" s="163"/>
      <c r="AE129" s="144"/>
      <c r="AF129" s="148">
        <f t="shared" si="44"/>
        <v>0.61875000000000002</v>
      </c>
      <c r="AG129" s="149">
        <f t="shared" si="73"/>
        <v>106.90218</v>
      </c>
      <c r="AH129" s="149">
        <v>22.449457799999998</v>
      </c>
      <c r="AI129" s="150">
        <f t="shared" si="67"/>
        <v>184.72696703999998</v>
      </c>
      <c r="AJ129" s="149">
        <f t="shared" si="68"/>
        <v>332.72320024943997</v>
      </c>
      <c r="AK129" s="151">
        <f t="shared" si="69"/>
        <v>449.17632033674397</v>
      </c>
      <c r="AL129" s="183">
        <f t="shared" si="45"/>
        <v>0</v>
      </c>
      <c r="AM129" s="168">
        <f t="shared" si="62"/>
        <v>0</v>
      </c>
      <c r="AN129" s="152">
        <v>0</v>
      </c>
      <c r="AO129" s="153">
        <f t="shared" si="70"/>
        <v>0</v>
      </c>
      <c r="AP129" s="152">
        <f t="shared" si="71"/>
        <v>0</v>
      </c>
      <c r="AQ129" s="154">
        <f t="shared" si="72"/>
        <v>0</v>
      </c>
      <c r="AR129" s="155">
        <f t="shared" si="46"/>
        <v>22.275000000000002</v>
      </c>
      <c r="AS129" s="156">
        <f t="shared" si="63"/>
        <v>3848.4784800000002</v>
      </c>
      <c r="AT129" s="156">
        <v>2155.1479488</v>
      </c>
      <c r="AU129" s="156">
        <f t="shared" si="64"/>
        <v>7997.1382814400004</v>
      </c>
      <c r="AV129" s="156">
        <f t="shared" si="65"/>
        <v>13743.909559527841</v>
      </c>
      <c r="AW129" s="157">
        <f t="shared" si="66"/>
        <v>18554.277905362585</v>
      </c>
      <c r="AX129" s="158"/>
      <c r="AY129" s="334">
        <v>3</v>
      </c>
      <c r="AZ129" s="328"/>
      <c r="BA129" s="325">
        <v>1</v>
      </c>
      <c r="BB129" s="325">
        <f t="shared" si="53"/>
        <v>67.348373399999986</v>
      </c>
      <c r="BC129" s="325">
        <f t="shared" si="54"/>
        <v>0</v>
      </c>
      <c r="BD129" s="333">
        <f t="shared" si="55"/>
        <v>2155.1479488</v>
      </c>
    </row>
    <row r="130" spans="1:56" s="159" customFormat="1" ht="18.75" customHeight="1" x14ac:dyDescent="0.2">
      <c r="A130" s="233">
        <v>504</v>
      </c>
      <c r="B130" s="238" t="s">
        <v>175</v>
      </c>
      <c r="C130" s="287" t="s">
        <v>173</v>
      </c>
      <c r="D130" s="266" t="s">
        <v>238</v>
      </c>
      <c r="E130" s="256">
        <v>6</v>
      </c>
      <c r="F130" s="268" t="s">
        <v>166</v>
      </c>
      <c r="G130" s="133">
        <v>0</v>
      </c>
      <c r="H130" s="134">
        <v>2</v>
      </c>
      <c r="I130" s="135">
        <v>0</v>
      </c>
      <c r="J130" s="136">
        <v>0.82500000000000007</v>
      </c>
      <c r="K130" s="135"/>
      <c r="L130" s="136"/>
      <c r="M130" s="137">
        <v>0</v>
      </c>
      <c r="N130" s="138">
        <v>29.700000000000003</v>
      </c>
      <c r="O130" s="258">
        <v>1.1000000000000001</v>
      </c>
      <c r="P130" s="253">
        <v>1.5</v>
      </c>
      <c r="Q130" s="139">
        <v>0</v>
      </c>
      <c r="R130" s="140">
        <v>3.6630000000000005E-3</v>
      </c>
      <c r="S130" s="160"/>
      <c r="T130" s="161"/>
      <c r="U130" s="162" t="s">
        <v>5</v>
      </c>
      <c r="V130" s="161"/>
      <c r="W130" s="161"/>
      <c r="X130" s="161" t="s">
        <v>3</v>
      </c>
      <c r="Y130" s="161"/>
      <c r="Z130" s="161"/>
      <c r="AA130" s="161" t="s">
        <v>3</v>
      </c>
      <c r="AB130" s="161"/>
      <c r="AC130" s="161"/>
      <c r="AD130" s="163" t="s">
        <v>3</v>
      </c>
      <c r="AE130" s="144"/>
      <c r="AF130" s="148">
        <f t="shared" si="44"/>
        <v>0.82500000000000007</v>
      </c>
      <c r="AG130" s="149">
        <f t="shared" si="73"/>
        <v>142.53623999999999</v>
      </c>
      <c r="AH130" s="149">
        <v>29.932610399999998</v>
      </c>
      <c r="AI130" s="150">
        <f t="shared" si="67"/>
        <v>246.30262271999996</v>
      </c>
      <c r="AJ130" s="149">
        <f t="shared" si="68"/>
        <v>443.63093366591994</v>
      </c>
      <c r="AK130" s="151">
        <f t="shared" si="69"/>
        <v>598.90176044899192</v>
      </c>
      <c r="AL130" s="183">
        <f t="shared" si="45"/>
        <v>0</v>
      </c>
      <c r="AM130" s="168">
        <f t="shared" si="62"/>
        <v>0</v>
      </c>
      <c r="AN130" s="152">
        <v>0</v>
      </c>
      <c r="AO130" s="153">
        <f t="shared" si="70"/>
        <v>0</v>
      </c>
      <c r="AP130" s="152">
        <f t="shared" si="71"/>
        <v>0</v>
      </c>
      <c r="AQ130" s="154">
        <f t="shared" si="72"/>
        <v>0</v>
      </c>
      <c r="AR130" s="155">
        <f t="shared" si="46"/>
        <v>29.700000000000003</v>
      </c>
      <c r="AS130" s="156">
        <f t="shared" si="63"/>
        <v>5131.3046400000003</v>
      </c>
      <c r="AT130" s="156">
        <v>2873.5305984000001</v>
      </c>
      <c r="AU130" s="156">
        <f t="shared" si="64"/>
        <v>10662.851041920001</v>
      </c>
      <c r="AV130" s="156">
        <f t="shared" si="65"/>
        <v>18325.212746037123</v>
      </c>
      <c r="AW130" s="157">
        <f t="shared" si="66"/>
        <v>24739.037207150115</v>
      </c>
      <c r="AX130" s="158"/>
      <c r="AY130" s="334">
        <v>3</v>
      </c>
      <c r="AZ130" s="328"/>
      <c r="BA130" s="325">
        <v>1</v>
      </c>
      <c r="BB130" s="325">
        <f t="shared" si="53"/>
        <v>89.79783119999999</v>
      </c>
      <c r="BC130" s="325">
        <f t="shared" si="54"/>
        <v>0</v>
      </c>
      <c r="BD130" s="333">
        <f t="shared" si="55"/>
        <v>2873.5305984000001</v>
      </c>
    </row>
    <row r="131" spans="1:56" s="159" customFormat="1" ht="18.75" customHeight="1" x14ac:dyDescent="0.2">
      <c r="A131" s="233">
        <v>505</v>
      </c>
      <c r="B131" s="238" t="s">
        <v>174</v>
      </c>
      <c r="C131" s="287" t="s">
        <v>173</v>
      </c>
      <c r="D131" s="266" t="s">
        <v>238</v>
      </c>
      <c r="E131" s="256">
        <v>6</v>
      </c>
      <c r="F131" s="268" t="s">
        <v>82</v>
      </c>
      <c r="G131" s="133">
        <v>0</v>
      </c>
      <c r="H131" s="134">
        <v>1.5</v>
      </c>
      <c r="I131" s="135">
        <v>0</v>
      </c>
      <c r="J131" s="136">
        <v>0.61875000000000002</v>
      </c>
      <c r="K131" s="135">
        <v>0</v>
      </c>
      <c r="L131" s="136">
        <v>3.7125000000000004</v>
      </c>
      <c r="M131" s="137"/>
      <c r="N131" s="138"/>
      <c r="O131" s="258">
        <v>1.1000000000000001</v>
      </c>
      <c r="P131" s="253">
        <v>1.5</v>
      </c>
      <c r="Q131" s="139">
        <v>0</v>
      </c>
      <c r="R131" s="140">
        <v>2.7472500000000001E-3</v>
      </c>
      <c r="S131" s="160"/>
      <c r="T131" s="161"/>
      <c r="U131" s="161" t="s">
        <v>3</v>
      </c>
      <c r="V131" s="161"/>
      <c r="W131" s="161"/>
      <c r="X131" s="161" t="s">
        <v>3</v>
      </c>
      <c r="Y131" s="161"/>
      <c r="Z131" s="161"/>
      <c r="AA131" s="162" t="s">
        <v>2</v>
      </c>
      <c r="AB131" s="161"/>
      <c r="AC131" s="161"/>
      <c r="AD131" s="163" t="s">
        <v>3</v>
      </c>
      <c r="AE131" s="144"/>
      <c r="AF131" s="148">
        <f t="shared" si="44"/>
        <v>0.61875000000000002</v>
      </c>
      <c r="AG131" s="149">
        <f t="shared" si="73"/>
        <v>106.90218</v>
      </c>
      <c r="AH131" s="149">
        <v>22.449457799999998</v>
      </c>
      <c r="AI131" s="150">
        <f t="shared" si="67"/>
        <v>184.72696703999998</v>
      </c>
      <c r="AJ131" s="149">
        <f t="shared" si="68"/>
        <v>332.72320024943997</v>
      </c>
      <c r="AK131" s="151">
        <f t="shared" si="69"/>
        <v>449.17632033674397</v>
      </c>
      <c r="AL131" s="183">
        <f t="shared" si="45"/>
        <v>3.7125000000000004</v>
      </c>
      <c r="AM131" s="168">
        <f t="shared" si="62"/>
        <v>641.41308000000004</v>
      </c>
      <c r="AN131" s="152">
        <v>269.3934936</v>
      </c>
      <c r="AO131" s="153">
        <f t="shared" si="70"/>
        <v>1243.0585490400001</v>
      </c>
      <c r="AP131" s="152">
        <f t="shared" si="71"/>
        <v>2172.9266365514404</v>
      </c>
      <c r="AQ131" s="154">
        <f t="shared" si="72"/>
        <v>2933.4509593444445</v>
      </c>
      <c r="AR131" s="155">
        <f t="shared" si="46"/>
        <v>0</v>
      </c>
      <c r="AS131" s="156">
        <f t="shared" si="63"/>
        <v>0</v>
      </c>
      <c r="AT131" s="156">
        <v>0</v>
      </c>
      <c r="AU131" s="156">
        <f t="shared" si="64"/>
        <v>0</v>
      </c>
      <c r="AV131" s="156">
        <f t="shared" si="65"/>
        <v>0</v>
      </c>
      <c r="AW131" s="157">
        <f t="shared" si="66"/>
        <v>0</v>
      </c>
      <c r="AX131" s="158"/>
      <c r="AY131" s="334">
        <v>3</v>
      </c>
      <c r="AZ131" s="328">
        <v>1</v>
      </c>
      <c r="BA131" s="325"/>
      <c r="BB131" s="325">
        <f t="shared" si="53"/>
        <v>67.348373399999986</v>
      </c>
      <c r="BC131" s="325">
        <f t="shared" si="54"/>
        <v>269.3934936</v>
      </c>
      <c r="BD131" s="333">
        <f t="shared" si="55"/>
        <v>0</v>
      </c>
    </row>
    <row r="132" spans="1:56" s="159" customFormat="1" ht="18.75" customHeight="1" x14ac:dyDescent="0.2">
      <c r="A132" s="233">
        <v>506</v>
      </c>
      <c r="B132" s="238" t="s">
        <v>160</v>
      </c>
      <c r="C132" s="287" t="s">
        <v>551</v>
      </c>
      <c r="D132" s="266" t="s">
        <v>238</v>
      </c>
      <c r="E132" s="256">
        <v>6</v>
      </c>
      <c r="F132" s="268" t="s">
        <v>162</v>
      </c>
      <c r="G132" s="133">
        <v>0</v>
      </c>
      <c r="H132" s="134">
        <v>1.5</v>
      </c>
      <c r="I132" s="135">
        <v>0</v>
      </c>
      <c r="J132" s="136">
        <v>0.61875000000000002</v>
      </c>
      <c r="K132" s="135">
        <v>0</v>
      </c>
      <c r="L132" s="136">
        <v>3.7125000000000004</v>
      </c>
      <c r="M132" s="137"/>
      <c r="N132" s="138"/>
      <c r="O132" s="258">
        <v>1.1000000000000001</v>
      </c>
      <c r="P132" s="253">
        <v>1.5</v>
      </c>
      <c r="Q132" s="139">
        <v>0</v>
      </c>
      <c r="R132" s="140">
        <v>2.7472500000000001E-3</v>
      </c>
      <c r="S132" s="160"/>
      <c r="T132" s="161"/>
      <c r="U132" s="162" t="s">
        <v>2</v>
      </c>
      <c r="V132" s="161"/>
      <c r="W132" s="161"/>
      <c r="X132" s="161" t="s">
        <v>3</v>
      </c>
      <c r="Y132" s="161"/>
      <c r="Z132" s="161"/>
      <c r="AA132" s="161" t="s">
        <v>3</v>
      </c>
      <c r="AB132" s="161"/>
      <c r="AC132" s="161"/>
      <c r="AD132" s="163" t="s">
        <v>3</v>
      </c>
      <c r="AE132" s="144"/>
      <c r="AF132" s="148">
        <f t="shared" si="44"/>
        <v>0.61875000000000002</v>
      </c>
      <c r="AG132" s="149">
        <f t="shared" si="73"/>
        <v>106.90218</v>
      </c>
      <c r="AH132" s="149">
        <v>22.449457799999998</v>
      </c>
      <c r="AI132" s="150">
        <f t="shared" si="67"/>
        <v>184.72696703999998</v>
      </c>
      <c r="AJ132" s="149">
        <f t="shared" si="68"/>
        <v>332.72320024943997</v>
      </c>
      <c r="AK132" s="151">
        <f t="shared" si="69"/>
        <v>449.17632033674397</v>
      </c>
      <c r="AL132" s="183">
        <f t="shared" si="45"/>
        <v>3.7125000000000004</v>
      </c>
      <c r="AM132" s="168">
        <f t="shared" si="62"/>
        <v>641.41308000000004</v>
      </c>
      <c r="AN132" s="152">
        <v>269.3934936</v>
      </c>
      <c r="AO132" s="153">
        <f t="shared" si="70"/>
        <v>1243.0585490400001</v>
      </c>
      <c r="AP132" s="152">
        <f t="shared" si="71"/>
        <v>2172.9266365514404</v>
      </c>
      <c r="AQ132" s="154">
        <f t="shared" si="72"/>
        <v>2933.4509593444445</v>
      </c>
      <c r="AR132" s="155">
        <f t="shared" si="46"/>
        <v>0</v>
      </c>
      <c r="AS132" s="156">
        <f t="shared" si="63"/>
        <v>0</v>
      </c>
      <c r="AT132" s="156">
        <v>0</v>
      </c>
      <c r="AU132" s="156">
        <f t="shared" si="64"/>
        <v>0</v>
      </c>
      <c r="AV132" s="156">
        <f t="shared" si="65"/>
        <v>0</v>
      </c>
      <c r="AW132" s="157">
        <f t="shared" si="66"/>
        <v>0</v>
      </c>
      <c r="AX132" s="158"/>
      <c r="AY132" s="334">
        <v>3</v>
      </c>
      <c r="AZ132" s="328">
        <v>1</v>
      </c>
      <c r="BA132" s="325"/>
      <c r="BB132" s="325">
        <f t="shared" si="53"/>
        <v>67.348373399999986</v>
      </c>
      <c r="BC132" s="325">
        <f t="shared" si="54"/>
        <v>269.3934936</v>
      </c>
      <c r="BD132" s="333">
        <f t="shared" si="55"/>
        <v>0</v>
      </c>
    </row>
    <row r="133" spans="1:56" s="159" customFormat="1" ht="18.75" customHeight="1" x14ac:dyDescent="0.2">
      <c r="A133" s="233">
        <v>507</v>
      </c>
      <c r="B133" s="238" t="s">
        <v>164</v>
      </c>
      <c r="C133" s="287" t="s">
        <v>551</v>
      </c>
      <c r="D133" s="266" t="s">
        <v>238</v>
      </c>
      <c r="E133" s="256">
        <v>6</v>
      </c>
      <c r="F133" s="268" t="s">
        <v>162</v>
      </c>
      <c r="G133" s="133">
        <v>0</v>
      </c>
      <c r="H133" s="134">
        <v>1.5</v>
      </c>
      <c r="I133" s="135">
        <v>0</v>
      </c>
      <c r="J133" s="136">
        <v>0.61875000000000002</v>
      </c>
      <c r="K133" s="135">
        <v>0</v>
      </c>
      <c r="L133" s="136">
        <v>3.7125000000000004</v>
      </c>
      <c r="M133" s="137"/>
      <c r="N133" s="138"/>
      <c r="O133" s="258">
        <v>1.1000000000000001</v>
      </c>
      <c r="P133" s="253">
        <v>1.5</v>
      </c>
      <c r="Q133" s="139">
        <v>0</v>
      </c>
      <c r="R133" s="140">
        <v>2.7472500000000001E-3</v>
      </c>
      <c r="S133" s="160"/>
      <c r="T133" s="161"/>
      <c r="U133" s="162" t="s">
        <v>2</v>
      </c>
      <c r="V133" s="161"/>
      <c r="W133" s="161"/>
      <c r="X133" s="161" t="s">
        <v>3</v>
      </c>
      <c r="Y133" s="161"/>
      <c r="Z133" s="161"/>
      <c r="AA133" s="161" t="s">
        <v>3</v>
      </c>
      <c r="AB133" s="161"/>
      <c r="AC133" s="161"/>
      <c r="AD133" s="163" t="s">
        <v>3</v>
      </c>
      <c r="AE133" s="144"/>
      <c r="AF133" s="148">
        <f t="shared" si="44"/>
        <v>0.61875000000000002</v>
      </c>
      <c r="AG133" s="149">
        <f t="shared" si="73"/>
        <v>106.90218</v>
      </c>
      <c r="AH133" s="149">
        <v>22.449457799999998</v>
      </c>
      <c r="AI133" s="150">
        <f t="shared" si="67"/>
        <v>184.72696703999998</v>
      </c>
      <c r="AJ133" s="149">
        <f t="shared" si="68"/>
        <v>332.72320024943997</v>
      </c>
      <c r="AK133" s="151">
        <f t="shared" si="69"/>
        <v>449.17632033674397</v>
      </c>
      <c r="AL133" s="183">
        <f t="shared" si="45"/>
        <v>3.7125000000000004</v>
      </c>
      <c r="AM133" s="168">
        <f t="shared" si="62"/>
        <v>641.41308000000004</v>
      </c>
      <c r="AN133" s="152">
        <v>269.3934936</v>
      </c>
      <c r="AO133" s="153">
        <f t="shared" si="70"/>
        <v>1243.0585490400001</v>
      </c>
      <c r="AP133" s="152">
        <f t="shared" si="71"/>
        <v>2172.9266365514404</v>
      </c>
      <c r="AQ133" s="154">
        <f t="shared" si="72"/>
        <v>2933.4509593444445</v>
      </c>
      <c r="AR133" s="155">
        <f t="shared" si="46"/>
        <v>0</v>
      </c>
      <c r="AS133" s="156">
        <f t="shared" si="63"/>
        <v>0</v>
      </c>
      <c r="AT133" s="156">
        <v>0</v>
      </c>
      <c r="AU133" s="156">
        <f t="shared" si="64"/>
        <v>0</v>
      </c>
      <c r="AV133" s="156">
        <f t="shared" si="65"/>
        <v>0</v>
      </c>
      <c r="AW133" s="157">
        <f t="shared" si="66"/>
        <v>0</v>
      </c>
      <c r="AX133" s="158"/>
      <c r="AY133" s="334">
        <v>3</v>
      </c>
      <c r="AZ133" s="328">
        <v>1</v>
      </c>
      <c r="BA133" s="325"/>
      <c r="BB133" s="325">
        <f t="shared" si="53"/>
        <v>67.348373399999986</v>
      </c>
      <c r="BC133" s="325">
        <f t="shared" si="54"/>
        <v>269.3934936</v>
      </c>
      <c r="BD133" s="333">
        <f t="shared" si="55"/>
        <v>0</v>
      </c>
    </row>
    <row r="134" spans="1:56" s="159" customFormat="1" ht="18.75" customHeight="1" x14ac:dyDescent="0.2">
      <c r="A134" s="233">
        <v>508</v>
      </c>
      <c r="B134" s="238" t="s">
        <v>172</v>
      </c>
      <c r="C134" s="287" t="s">
        <v>142</v>
      </c>
      <c r="D134" s="266" t="s">
        <v>238</v>
      </c>
      <c r="E134" s="256">
        <v>6</v>
      </c>
      <c r="F134" s="268" t="s">
        <v>168</v>
      </c>
      <c r="G134" s="133">
        <v>0</v>
      </c>
      <c r="H134" s="134">
        <v>1.5</v>
      </c>
      <c r="I134" s="135">
        <v>0</v>
      </c>
      <c r="J134" s="136">
        <v>0.61875000000000002</v>
      </c>
      <c r="K134" s="135">
        <v>0</v>
      </c>
      <c r="L134" s="136">
        <v>3.7125000000000004</v>
      </c>
      <c r="M134" s="137"/>
      <c r="N134" s="138"/>
      <c r="O134" s="258">
        <v>1.1000000000000001</v>
      </c>
      <c r="P134" s="253">
        <v>1.5</v>
      </c>
      <c r="Q134" s="139">
        <v>0</v>
      </c>
      <c r="R134" s="140">
        <v>2.7472500000000001E-3</v>
      </c>
      <c r="S134" s="160"/>
      <c r="T134" s="161"/>
      <c r="U134" s="162" t="s">
        <v>2</v>
      </c>
      <c r="V134" s="161"/>
      <c r="W134" s="161"/>
      <c r="X134" s="161" t="s">
        <v>3</v>
      </c>
      <c r="Y134" s="161"/>
      <c r="Z134" s="161"/>
      <c r="AA134" s="161" t="s">
        <v>3</v>
      </c>
      <c r="AB134" s="161"/>
      <c r="AC134" s="161"/>
      <c r="AD134" s="163" t="s">
        <v>3</v>
      </c>
      <c r="AE134" s="144"/>
      <c r="AF134" s="148">
        <f t="shared" ref="AF134:AF168" si="74">I134+J134</f>
        <v>0.61875000000000002</v>
      </c>
      <c r="AG134" s="149">
        <f t="shared" si="73"/>
        <v>106.90218</v>
      </c>
      <c r="AH134" s="149">
        <v>22.449457799999998</v>
      </c>
      <c r="AI134" s="150">
        <f t="shared" si="67"/>
        <v>184.72696703999998</v>
      </c>
      <c r="AJ134" s="149">
        <f t="shared" si="68"/>
        <v>332.72320024943997</v>
      </c>
      <c r="AK134" s="151">
        <f t="shared" si="69"/>
        <v>449.17632033674397</v>
      </c>
      <c r="AL134" s="183">
        <f t="shared" ref="AL134:AL168" si="75">K134+L134</f>
        <v>3.7125000000000004</v>
      </c>
      <c r="AM134" s="168">
        <f t="shared" si="62"/>
        <v>641.41308000000004</v>
      </c>
      <c r="AN134" s="152">
        <v>269.3934936</v>
      </c>
      <c r="AO134" s="153">
        <f t="shared" si="70"/>
        <v>1243.0585490400001</v>
      </c>
      <c r="AP134" s="152">
        <f t="shared" si="71"/>
        <v>2172.9266365514404</v>
      </c>
      <c r="AQ134" s="154">
        <f t="shared" si="72"/>
        <v>2933.4509593444445</v>
      </c>
      <c r="AR134" s="155">
        <f t="shared" ref="AR134:AR168" si="76">M134+N134</f>
        <v>0</v>
      </c>
      <c r="AS134" s="156">
        <f t="shared" si="63"/>
        <v>0</v>
      </c>
      <c r="AT134" s="156">
        <v>0</v>
      </c>
      <c r="AU134" s="156">
        <f t="shared" si="64"/>
        <v>0</v>
      </c>
      <c r="AV134" s="156">
        <f t="shared" si="65"/>
        <v>0</v>
      </c>
      <c r="AW134" s="157">
        <f t="shared" si="66"/>
        <v>0</v>
      </c>
      <c r="AX134" s="158"/>
      <c r="AY134" s="334">
        <v>3</v>
      </c>
      <c r="AZ134" s="328">
        <v>1</v>
      </c>
      <c r="BA134" s="325"/>
      <c r="BB134" s="325">
        <f t="shared" si="53"/>
        <v>67.348373399999986</v>
      </c>
      <c r="BC134" s="325">
        <f t="shared" si="54"/>
        <v>269.3934936</v>
      </c>
      <c r="BD134" s="333">
        <f t="shared" si="55"/>
        <v>0</v>
      </c>
    </row>
    <row r="135" spans="1:56" s="159" customFormat="1" ht="18.75" customHeight="1" x14ac:dyDescent="0.2">
      <c r="A135" s="233">
        <v>509</v>
      </c>
      <c r="B135" s="238" t="s">
        <v>171</v>
      </c>
      <c r="C135" s="287" t="s">
        <v>142</v>
      </c>
      <c r="D135" s="266" t="s">
        <v>238</v>
      </c>
      <c r="E135" s="256">
        <v>6</v>
      </c>
      <c r="F135" s="268" t="s">
        <v>168</v>
      </c>
      <c r="G135" s="133">
        <v>0</v>
      </c>
      <c r="H135" s="134">
        <v>1.5</v>
      </c>
      <c r="I135" s="135">
        <v>0</v>
      </c>
      <c r="J135" s="136">
        <v>0.61875000000000002</v>
      </c>
      <c r="K135" s="135">
        <v>0</v>
      </c>
      <c r="L135" s="136">
        <v>3.7125000000000004</v>
      </c>
      <c r="M135" s="137"/>
      <c r="N135" s="138"/>
      <c r="O135" s="258">
        <v>1.1000000000000001</v>
      </c>
      <c r="P135" s="253">
        <v>1.5</v>
      </c>
      <c r="Q135" s="139">
        <v>0</v>
      </c>
      <c r="R135" s="140">
        <v>2.7472500000000001E-3</v>
      </c>
      <c r="S135" s="160"/>
      <c r="T135" s="161"/>
      <c r="U135" s="162" t="s">
        <v>2</v>
      </c>
      <c r="V135" s="161"/>
      <c r="W135" s="161"/>
      <c r="X135" s="161" t="s">
        <v>3</v>
      </c>
      <c r="Y135" s="161"/>
      <c r="Z135" s="161"/>
      <c r="AA135" s="161" t="s">
        <v>3</v>
      </c>
      <c r="AB135" s="161"/>
      <c r="AC135" s="161"/>
      <c r="AD135" s="163" t="s">
        <v>3</v>
      </c>
      <c r="AE135" s="144"/>
      <c r="AF135" s="148">
        <f t="shared" si="74"/>
        <v>0.61875000000000002</v>
      </c>
      <c r="AG135" s="149">
        <f t="shared" si="73"/>
        <v>106.90218</v>
      </c>
      <c r="AH135" s="149">
        <v>22.449457799999998</v>
      </c>
      <c r="AI135" s="150">
        <f t="shared" si="67"/>
        <v>184.72696703999998</v>
      </c>
      <c r="AJ135" s="149">
        <f t="shared" si="68"/>
        <v>332.72320024943997</v>
      </c>
      <c r="AK135" s="151">
        <f t="shared" si="69"/>
        <v>449.17632033674397</v>
      </c>
      <c r="AL135" s="183">
        <f t="shared" si="75"/>
        <v>3.7125000000000004</v>
      </c>
      <c r="AM135" s="168">
        <f t="shared" si="62"/>
        <v>641.41308000000004</v>
      </c>
      <c r="AN135" s="152">
        <v>269.3934936</v>
      </c>
      <c r="AO135" s="153">
        <f t="shared" si="70"/>
        <v>1243.0585490400001</v>
      </c>
      <c r="AP135" s="152">
        <f t="shared" si="71"/>
        <v>2172.9266365514404</v>
      </c>
      <c r="AQ135" s="154">
        <f t="shared" si="72"/>
        <v>2933.4509593444445</v>
      </c>
      <c r="AR135" s="155">
        <f t="shared" si="76"/>
        <v>0</v>
      </c>
      <c r="AS135" s="156">
        <f t="shared" si="63"/>
        <v>0</v>
      </c>
      <c r="AT135" s="156">
        <v>0</v>
      </c>
      <c r="AU135" s="156">
        <f t="shared" si="64"/>
        <v>0</v>
      </c>
      <c r="AV135" s="156">
        <f t="shared" si="65"/>
        <v>0</v>
      </c>
      <c r="AW135" s="157">
        <f t="shared" si="66"/>
        <v>0</v>
      </c>
      <c r="AX135" s="158"/>
      <c r="AY135" s="334">
        <v>3</v>
      </c>
      <c r="AZ135" s="328">
        <v>1</v>
      </c>
      <c r="BA135" s="325"/>
      <c r="BB135" s="325">
        <f t="shared" si="53"/>
        <v>67.348373399999986</v>
      </c>
      <c r="BC135" s="325">
        <f t="shared" si="54"/>
        <v>269.3934936</v>
      </c>
      <c r="BD135" s="333">
        <f t="shared" si="55"/>
        <v>0</v>
      </c>
    </row>
    <row r="136" spans="1:56" s="159" customFormat="1" ht="18.75" customHeight="1" x14ac:dyDescent="0.2">
      <c r="A136" s="233">
        <v>510</v>
      </c>
      <c r="B136" s="238" t="s">
        <v>170</v>
      </c>
      <c r="C136" s="287" t="s">
        <v>18</v>
      </c>
      <c r="D136" s="266" t="s">
        <v>238</v>
      </c>
      <c r="E136" s="256">
        <v>6</v>
      </c>
      <c r="F136" s="268" t="s">
        <v>168</v>
      </c>
      <c r="G136" s="133">
        <v>0</v>
      </c>
      <c r="H136" s="134">
        <v>2</v>
      </c>
      <c r="I136" s="135">
        <v>0</v>
      </c>
      <c r="J136" s="136">
        <v>0.82500000000000007</v>
      </c>
      <c r="K136" s="135">
        <v>0</v>
      </c>
      <c r="L136" s="136">
        <v>4.95</v>
      </c>
      <c r="M136" s="137"/>
      <c r="N136" s="138"/>
      <c r="O136" s="258">
        <v>1.1000000000000001</v>
      </c>
      <c r="P136" s="253">
        <v>1.5</v>
      </c>
      <c r="Q136" s="139">
        <v>0</v>
      </c>
      <c r="R136" s="140">
        <v>3.6630000000000005E-3</v>
      </c>
      <c r="S136" s="160"/>
      <c r="T136" s="161"/>
      <c r="U136" s="162" t="s">
        <v>2</v>
      </c>
      <c r="V136" s="161"/>
      <c r="W136" s="161"/>
      <c r="X136" s="161" t="s">
        <v>3</v>
      </c>
      <c r="Y136" s="161"/>
      <c r="Z136" s="161"/>
      <c r="AA136" s="161" t="s">
        <v>3</v>
      </c>
      <c r="AB136" s="161"/>
      <c r="AC136" s="161"/>
      <c r="AD136" s="163" t="s">
        <v>3</v>
      </c>
      <c r="AE136" s="144"/>
      <c r="AF136" s="148">
        <f t="shared" si="74"/>
        <v>0.82500000000000007</v>
      </c>
      <c r="AG136" s="149">
        <f t="shared" si="73"/>
        <v>142.53623999999999</v>
      </c>
      <c r="AH136" s="149">
        <v>29.932610399999998</v>
      </c>
      <c r="AI136" s="150">
        <f t="shared" si="67"/>
        <v>246.30262271999996</v>
      </c>
      <c r="AJ136" s="149">
        <f t="shared" si="68"/>
        <v>443.63093366591994</v>
      </c>
      <c r="AK136" s="151">
        <f t="shared" si="69"/>
        <v>598.90176044899192</v>
      </c>
      <c r="AL136" s="183">
        <f t="shared" si="75"/>
        <v>4.95</v>
      </c>
      <c r="AM136" s="168">
        <f t="shared" si="62"/>
        <v>855.21744000000001</v>
      </c>
      <c r="AN136" s="152">
        <v>359.19132479999996</v>
      </c>
      <c r="AO136" s="153">
        <f t="shared" si="70"/>
        <v>1657.4113987199999</v>
      </c>
      <c r="AP136" s="152">
        <f t="shared" si="71"/>
        <v>2897.2355154019197</v>
      </c>
      <c r="AQ136" s="154">
        <f t="shared" si="72"/>
        <v>3911.2679457925915</v>
      </c>
      <c r="AR136" s="155">
        <f t="shared" si="76"/>
        <v>0</v>
      </c>
      <c r="AS136" s="156">
        <f t="shared" si="63"/>
        <v>0</v>
      </c>
      <c r="AT136" s="156">
        <v>0</v>
      </c>
      <c r="AU136" s="156">
        <f t="shared" si="64"/>
        <v>0</v>
      </c>
      <c r="AV136" s="156">
        <f t="shared" si="65"/>
        <v>0</v>
      </c>
      <c r="AW136" s="157">
        <f t="shared" si="66"/>
        <v>0</v>
      </c>
      <c r="AX136" s="158"/>
      <c r="AY136" s="334">
        <v>3</v>
      </c>
      <c r="AZ136" s="328">
        <v>1</v>
      </c>
      <c r="BA136" s="325"/>
      <c r="BB136" s="325">
        <f t="shared" si="53"/>
        <v>89.79783119999999</v>
      </c>
      <c r="BC136" s="325">
        <f t="shared" si="54"/>
        <v>359.19132479999996</v>
      </c>
      <c r="BD136" s="333">
        <f t="shared" si="55"/>
        <v>0</v>
      </c>
    </row>
    <row r="137" spans="1:56" s="159" customFormat="1" ht="18.75" customHeight="1" x14ac:dyDescent="0.2">
      <c r="A137" s="233">
        <v>511</v>
      </c>
      <c r="B137" s="238" t="s">
        <v>164</v>
      </c>
      <c r="C137" s="287" t="s">
        <v>169</v>
      </c>
      <c r="D137" s="266" t="s">
        <v>238</v>
      </c>
      <c r="E137" s="256">
        <v>6</v>
      </c>
      <c r="F137" s="268" t="s">
        <v>168</v>
      </c>
      <c r="G137" s="133">
        <v>0</v>
      </c>
      <c r="H137" s="134">
        <v>1.5</v>
      </c>
      <c r="I137" s="135">
        <v>0</v>
      </c>
      <c r="J137" s="136">
        <v>0.61875000000000002</v>
      </c>
      <c r="K137" s="135">
        <v>0</v>
      </c>
      <c r="L137" s="136">
        <v>3.7125000000000004</v>
      </c>
      <c r="M137" s="137"/>
      <c r="N137" s="138"/>
      <c r="O137" s="258">
        <v>1.1000000000000001</v>
      </c>
      <c r="P137" s="253">
        <v>1.5</v>
      </c>
      <c r="Q137" s="139">
        <v>0</v>
      </c>
      <c r="R137" s="140">
        <v>2.7472500000000001E-3</v>
      </c>
      <c r="S137" s="160"/>
      <c r="T137" s="161"/>
      <c r="U137" s="162" t="s">
        <v>2</v>
      </c>
      <c r="V137" s="161"/>
      <c r="W137" s="161"/>
      <c r="X137" s="161" t="s">
        <v>3</v>
      </c>
      <c r="Y137" s="161"/>
      <c r="Z137" s="161"/>
      <c r="AA137" s="161" t="s">
        <v>3</v>
      </c>
      <c r="AB137" s="161"/>
      <c r="AC137" s="161"/>
      <c r="AD137" s="163" t="s">
        <v>3</v>
      </c>
      <c r="AE137" s="144"/>
      <c r="AF137" s="148">
        <f t="shared" si="74"/>
        <v>0.61875000000000002</v>
      </c>
      <c r="AG137" s="149">
        <f t="shared" si="73"/>
        <v>106.90218</v>
      </c>
      <c r="AH137" s="149">
        <v>22.449457799999998</v>
      </c>
      <c r="AI137" s="150">
        <f t="shared" si="67"/>
        <v>184.72696703999998</v>
      </c>
      <c r="AJ137" s="149">
        <f t="shared" si="68"/>
        <v>332.72320024943997</v>
      </c>
      <c r="AK137" s="151">
        <f t="shared" si="69"/>
        <v>449.17632033674397</v>
      </c>
      <c r="AL137" s="183">
        <f t="shared" si="75"/>
        <v>3.7125000000000004</v>
      </c>
      <c r="AM137" s="168">
        <f t="shared" si="62"/>
        <v>641.41308000000004</v>
      </c>
      <c r="AN137" s="152">
        <v>269.3934936</v>
      </c>
      <c r="AO137" s="153">
        <f t="shared" si="70"/>
        <v>1243.0585490400001</v>
      </c>
      <c r="AP137" s="152">
        <f t="shared" si="71"/>
        <v>2172.9266365514404</v>
      </c>
      <c r="AQ137" s="154">
        <f t="shared" si="72"/>
        <v>2933.4509593444445</v>
      </c>
      <c r="AR137" s="155">
        <f t="shared" si="76"/>
        <v>0</v>
      </c>
      <c r="AS137" s="156">
        <f t="shared" si="63"/>
        <v>0</v>
      </c>
      <c r="AT137" s="156">
        <v>0</v>
      </c>
      <c r="AU137" s="156">
        <f t="shared" si="64"/>
        <v>0</v>
      </c>
      <c r="AV137" s="156">
        <f t="shared" si="65"/>
        <v>0</v>
      </c>
      <c r="AW137" s="157">
        <f t="shared" si="66"/>
        <v>0</v>
      </c>
      <c r="AX137" s="158"/>
      <c r="AY137" s="334">
        <v>3</v>
      </c>
      <c r="AZ137" s="328">
        <v>1</v>
      </c>
      <c r="BA137" s="325"/>
      <c r="BB137" s="325">
        <f t="shared" ref="BB137:BB168" si="77">AH137*AY137</f>
        <v>67.348373399999986</v>
      </c>
      <c r="BC137" s="325">
        <f t="shared" ref="BC137:BC168" si="78">AN137*AZ137</f>
        <v>269.3934936</v>
      </c>
      <c r="BD137" s="333">
        <f t="shared" ref="BD137:BD168" si="79">AT137*BA137</f>
        <v>0</v>
      </c>
    </row>
    <row r="138" spans="1:56" s="159" customFormat="1" ht="18.75" customHeight="1" x14ac:dyDescent="0.2">
      <c r="A138" s="233">
        <v>512</v>
      </c>
      <c r="B138" s="238" t="s">
        <v>164</v>
      </c>
      <c r="C138" s="287" t="s">
        <v>127</v>
      </c>
      <c r="D138" s="266" t="s">
        <v>238</v>
      </c>
      <c r="E138" s="256">
        <v>6</v>
      </c>
      <c r="F138" s="268" t="s">
        <v>168</v>
      </c>
      <c r="G138" s="133">
        <v>0</v>
      </c>
      <c r="H138" s="134">
        <v>1.5</v>
      </c>
      <c r="I138" s="135">
        <v>0</v>
      </c>
      <c r="J138" s="136">
        <v>0.61875000000000002</v>
      </c>
      <c r="K138" s="135">
        <v>0</v>
      </c>
      <c r="L138" s="136">
        <v>3.7125000000000004</v>
      </c>
      <c r="M138" s="137"/>
      <c r="N138" s="138"/>
      <c r="O138" s="258">
        <v>1.1000000000000001</v>
      </c>
      <c r="P138" s="253">
        <v>1.5</v>
      </c>
      <c r="Q138" s="139">
        <v>0</v>
      </c>
      <c r="R138" s="140">
        <v>2.7472500000000001E-3</v>
      </c>
      <c r="S138" s="160"/>
      <c r="T138" s="161"/>
      <c r="U138" s="162" t="s">
        <v>2</v>
      </c>
      <c r="V138" s="161"/>
      <c r="W138" s="161"/>
      <c r="X138" s="161" t="s">
        <v>3</v>
      </c>
      <c r="Y138" s="161"/>
      <c r="Z138" s="161"/>
      <c r="AA138" s="161" t="s">
        <v>3</v>
      </c>
      <c r="AB138" s="161"/>
      <c r="AC138" s="161"/>
      <c r="AD138" s="163" t="s">
        <v>3</v>
      </c>
      <c r="AE138" s="144"/>
      <c r="AF138" s="148">
        <f t="shared" si="74"/>
        <v>0.61875000000000002</v>
      </c>
      <c r="AG138" s="149">
        <f t="shared" si="73"/>
        <v>106.90218</v>
      </c>
      <c r="AH138" s="149">
        <v>22.449457799999998</v>
      </c>
      <c r="AI138" s="150">
        <f t="shared" si="67"/>
        <v>184.72696703999998</v>
      </c>
      <c r="AJ138" s="149">
        <f t="shared" si="68"/>
        <v>332.72320024943997</v>
      </c>
      <c r="AK138" s="151">
        <f t="shared" si="69"/>
        <v>449.17632033674397</v>
      </c>
      <c r="AL138" s="183">
        <f t="shared" si="75"/>
        <v>3.7125000000000004</v>
      </c>
      <c r="AM138" s="168">
        <f t="shared" si="62"/>
        <v>641.41308000000004</v>
      </c>
      <c r="AN138" s="152">
        <v>269.3934936</v>
      </c>
      <c r="AO138" s="153">
        <f t="shared" si="70"/>
        <v>1243.0585490400001</v>
      </c>
      <c r="AP138" s="152">
        <f t="shared" si="71"/>
        <v>2172.9266365514404</v>
      </c>
      <c r="AQ138" s="154">
        <f t="shared" si="72"/>
        <v>2933.4509593444445</v>
      </c>
      <c r="AR138" s="155">
        <f t="shared" si="76"/>
        <v>0</v>
      </c>
      <c r="AS138" s="156">
        <f t="shared" si="63"/>
        <v>0</v>
      </c>
      <c r="AT138" s="156">
        <v>0</v>
      </c>
      <c r="AU138" s="156">
        <f t="shared" si="64"/>
        <v>0</v>
      </c>
      <c r="AV138" s="156">
        <f t="shared" si="65"/>
        <v>0</v>
      </c>
      <c r="AW138" s="157">
        <f t="shared" si="66"/>
        <v>0</v>
      </c>
      <c r="AX138" s="158"/>
      <c r="AY138" s="334">
        <v>3</v>
      </c>
      <c r="AZ138" s="328">
        <v>1</v>
      </c>
      <c r="BA138" s="325"/>
      <c r="BB138" s="325">
        <f t="shared" si="77"/>
        <v>67.348373399999986</v>
      </c>
      <c r="BC138" s="325">
        <f t="shared" si="78"/>
        <v>269.3934936</v>
      </c>
      <c r="BD138" s="333">
        <f t="shared" si="79"/>
        <v>0</v>
      </c>
    </row>
    <row r="139" spans="1:56" s="159" customFormat="1" ht="18.75" customHeight="1" x14ac:dyDescent="0.2">
      <c r="A139" s="233">
        <v>513</v>
      </c>
      <c r="B139" s="238" t="s">
        <v>164</v>
      </c>
      <c r="C139" s="287" t="s">
        <v>167</v>
      </c>
      <c r="D139" s="266" t="s">
        <v>238</v>
      </c>
      <c r="E139" s="256">
        <v>6</v>
      </c>
      <c r="F139" s="268" t="s">
        <v>166</v>
      </c>
      <c r="G139" s="133">
        <v>0</v>
      </c>
      <c r="H139" s="134">
        <v>1.5</v>
      </c>
      <c r="I139" s="135">
        <v>0</v>
      </c>
      <c r="J139" s="136">
        <v>0.61875000000000002</v>
      </c>
      <c r="K139" s="135"/>
      <c r="L139" s="136"/>
      <c r="M139" s="137">
        <v>0</v>
      </c>
      <c r="N139" s="138">
        <v>22.275000000000002</v>
      </c>
      <c r="O139" s="258">
        <v>1.1000000000000001</v>
      </c>
      <c r="P139" s="253">
        <v>1.5</v>
      </c>
      <c r="Q139" s="139">
        <v>0</v>
      </c>
      <c r="R139" s="140">
        <v>2.7472500000000001E-3</v>
      </c>
      <c r="S139" s="160"/>
      <c r="T139" s="161"/>
      <c r="U139" s="162" t="s">
        <v>5</v>
      </c>
      <c r="V139" s="161"/>
      <c r="W139" s="161"/>
      <c r="X139" s="161" t="s">
        <v>3</v>
      </c>
      <c r="Y139" s="161"/>
      <c r="Z139" s="161"/>
      <c r="AA139" s="161" t="s">
        <v>3</v>
      </c>
      <c r="AB139" s="161"/>
      <c r="AC139" s="161"/>
      <c r="AD139" s="163" t="s">
        <v>3</v>
      </c>
      <c r="AE139" s="144"/>
      <c r="AF139" s="148">
        <f t="shared" si="74"/>
        <v>0.61875000000000002</v>
      </c>
      <c r="AG139" s="149">
        <f t="shared" si="73"/>
        <v>106.90218</v>
      </c>
      <c r="AH139" s="149">
        <v>22.449457799999998</v>
      </c>
      <c r="AI139" s="150">
        <f t="shared" si="67"/>
        <v>184.72696703999998</v>
      </c>
      <c r="AJ139" s="149">
        <f t="shared" si="68"/>
        <v>332.72320024943997</v>
      </c>
      <c r="AK139" s="151">
        <f t="shared" si="69"/>
        <v>449.17632033674397</v>
      </c>
      <c r="AL139" s="183">
        <f t="shared" si="75"/>
        <v>0</v>
      </c>
      <c r="AM139" s="168">
        <f t="shared" si="62"/>
        <v>0</v>
      </c>
      <c r="AN139" s="152">
        <v>0</v>
      </c>
      <c r="AO139" s="153">
        <f t="shared" si="70"/>
        <v>0</v>
      </c>
      <c r="AP139" s="152">
        <f t="shared" si="71"/>
        <v>0</v>
      </c>
      <c r="AQ139" s="154">
        <f t="shared" si="72"/>
        <v>0</v>
      </c>
      <c r="AR139" s="155">
        <f t="shared" si="76"/>
        <v>22.275000000000002</v>
      </c>
      <c r="AS139" s="156">
        <f t="shared" si="63"/>
        <v>3848.4784800000002</v>
      </c>
      <c r="AT139" s="156">
        <v>2155.1479488</v>
      </c>
      <c r="AU139" s="156">
        <f t="shared" si="64"/>
        <v>7997.1382814400004</v>
      </c>
      <c r="AV139" s="156">
        <f t="shared" si="65"/>
        <v>13743.909559527841</v>
      </c>
      <c r="AW139" s="157">
        <f t="shared" si="66"/>
        <v>18554.277905362585</v>
      </c>
      <c r="AX139" s="158"/>
      <c r="AY139" s="334">
        <v>3</v>
      </c>
      <c r="AZ139" s="328"/>
      <c r="BA139" s="325">
        <v>1</v>
      </c>
      <c r="BB139" s="325">
        <f t="shared" si="77"/>
        <v>67.348373399999986</v>
      </c>
      <c r="BC139" s="325">
        <f t="shared" si="78"/>
        <v>0</v>
      </c>
      <c r="BD139" s="333">
        <f t="shared" si="79"/>
        <v>2155.1479488</v>
      </c>
    </row>
    <row r="140" spans="1:56" s="159" customFormat="1" ht="18.75" customHeight="1" x14ac:dyDescent="0.2">
      <c r="A140" s="233">
        <v>514</v>
      </c>
      <c r="B140" s="238" t="s">
        <v>164</v>
      </c>
      <c r="C140" s="287" t="s">
        <v>165</v>
      </c>
      <c r="D140" s="266" t="s">
        <v>238</v>
      </c>
      <c r="E140" s="256">
        <v>6</v>
      </c>
      <c r="F140" s="268" t="s">
        <v>162</v>
      </c>
      <c r="G140" s="133">
        <v>0</v>
      </c>
      <c r="H140" s="134">
        <v>1.5</v>
      </c>
      <c r="I140" s="135">
        <v>0</v>
      </c>
      <c r="J140" s="136">
        <v>0.61875000000000002</v>
      </c>
      <c r="K140" s="135">
        <v>0</v>
      </c>
      <c r="L140" s="136">
        <v>3.7125000000000004</v>
      </c>
      <c r="M140" s="137"/>
      <c r="N140" s="138"/>
      <c r="O140" s="258">
        <v>1.1000000000000001</v>
      </c>
      <c r="P140" s="253">
        <v>1.5</v>
      </c>
      <c r="Q140" s="139">
        <v>0</v>
      </c>
      <c r="R140" s="140">
        <v>2.7472500000000001E-3</v>
      </c>
      <c r="S140" s="160"/>
      <c r="T140" s="161"/>
      <c r="U140" s="162" t="s">
        <v>2</v>
      </c>
      <c r="V140" s="161"/>
      <c r="W140" s="161"/>
      <c r="X140" s="161" t="s">
        <v>3</v>
      </c>
      <c r="Y140" s="161"/>
      <c r="Z140" s="161"/>
      <c r="AA140" s="161" t="s">
        <v>3</v>
      </c>
      <c r="AB140" s="161"/>
      <c r="AC140" s="161"/>
      <c r="AD140" s="163" t="s">
        <v>3</v>
      </c>
      <c r="AE140" s="144"/>
      <c r="AF140" s="148">
        <f t="shared" si="74"/>
        <v>0.61875000000000002</v>
      </c>
      <c r="AG140" s="149">
        <f t="shared" si="73"/>
        <v>106.90218</v>
      </c>
      <c r="AH140" s="149">
        <v>22.449457799999998</v>
      </c>
      <c r="AI140" s="150">
        <f t="shared" si="67"/>
        <v>184.72696703999998</v>
      </c>
      <c r="AJ140" s="149">
        <f t="shared" si="68"/>
        <v>332.72320024943997</v>
      </c>
      <c r="AK140" s="151">
        <f t="shared" si="69"/>
        <v>449.17632033674397</v>
      </c>
      <c r="AL140" s="183">
        <f t="shared" si="75"/>
        <v>3.7125000000000004</v>
      </c>
      <c r="AM140" s="168">
        <f t="shared" si="62"/>
        <v>641.41308000000004</v>
      </c>
      <c r="AN140" s="152">
        <v>269.3934936</v>
      </c>
      <c r="AO140" s="153">
        <f t="shared" si="70"/>
        <v>1243.0585490400001</v>
      </c>
      <c r="AP140" s="152">
        <f t="shared" si="71"/>
        <v>2172.9266365514404</v>
      </c>
      <c r="AQ140" s="154">
        <f t="shared" si="72"/>
        <v>2933.4509593444445</v>
      </c>
      <c r="AR140" s="155">
        <f t="shared" si="76"/>
        <v>0</v>
      </c>
      <c r="AS140" s="156">
        <f t="shared" si="63"/>
        <v>0</v>
      </c>
      <c r="AT140" s="156">
        <v>0</v>
      </c>
      <c r="AU140" s="156">
        <f t="shared" si="64"/>
        <v>0</v>
      </c>
      <c r="AV140" s="156">
        <f t="shared" si="65"/>
        <v>0</v>
      </c>
      <c r="AW140" s="157">
        <f t="shared" si="66"/>
        <v>0</v>
      </c>
      <c r="AX140" s="158"/>
      <c r="AY140" s="334">
        <v>3</v>
      </c>
      <c r="AZ140" s="328">
        <v>1</v>
      </c>
      <c r="BA140" s="325"/>
      <c r="BB140" s="325">
        <f t="shared" si="77"/>
        <v>67.348373399999986</v>
      </c>
      <c r="BC140" s="325">
        <f t="shared" si="78"/>
        <v>269.3934936</v>
      </c>
      <c r="BD140" s="333">
        <f t="shared" si="79"/>
        <v>0</v>
      </c>
    </row>
    <row r="141" spans="1:56" s="159" customFormat="1" ht="18.75" customHeight="1" x14ac:dyDescent="0.2">
      <c r="A141" s="233">
        <v>515</v>
      </c>
      <c r="B141" s="238" t="s">
        <v>164</v>
      </c>
      <c r="C141" s="287" t="s">
        <v>163</v>
      </c>
      <c r="D141" s="266" t="s">
        <v>238</v>
      </c>
      <c r="E141" s="256">
        <v>6</v>
      </c>
      <c r="F141" s="268" t="s">
        <v>162</v>
      </c>
      <c r="G141" s="133">
        <v>0</v>
      </c>
      <c r="H141" s="134">
        <v>1.5</v>
      </c>
      <c r="I141" s="135">
        <v>0</v>
      </c>
      <c r="J141" s="136">
        <v>0.61875000000000002</v>
      </c>
      <c r="K141" s="135">
        <v>0</v>
      </c>
      <c r="L141" s="136">
        <v>3.7125000000000004</v>
      </c>
      <c r="M141" s="137"/>
      <c r="N141" s="138"/>
      <c r="O141" s="258">
        <v>1.1000000000000001</v>
      </c>
      <c r="P141" s="253">
        <v>1.5</v>
      </c>
      <c r="Q141" s="139">
        <v>0</v>
      </c>
      <c r="R141" s="140">
        <v>2.7472500000000001E-3</v>
      </c>
      <c r="S141" s="160"/>
      <c r="T141" s="161"/>
      <c r="U141" s="162" t="s">
        <v>2</v>
      </c>
      <c r="V141" s="161"/>
      <c r="W141" s="161"/>
      <c r="X141" s="161" t="s">
        <v>3</v>
      </c>
      <c r="Y141" s="161"/>
      <c r="Z141" s="161"/>
      <c r="AA141" s="161" t="s">
        <v>3</v>
      </c>
      <c r="AB141" s="161"/>
      <c r="AC141" s="161"/>
      <c r="AD141" s="163" t="s">
        <v>3</v>
      </c>
      <c r="AE141" s="144"/>
      <c r="AF141" s="148">
        <f t="shared" si="74"/>
        <v>0.61875000000000002</v>
      </c>
      <c r="AG141" s="149">
        <f t="shared" si="73"/>
        <v>106.90218</v>
      </c>
      <c r="AH141" s="149">
        <v>22.449457799999998</v>
      </c>
      <c r="AI141" s="150">
        <f t="shared" si="67"/>
        <v>184.72696703999998</v>
      </c>
      <c r="AJ141" s="149">
        <f t="shared" si="68"/>
        <v>332.72320024943997</v>
      </c>
      <c r="AK141" s="151">
        <f t="shared" si="69"/>
        <v>449.17632033674397</v>
      </c>
      <c r="AL141" s="183">
        <f t="shared" si="75"/>
        <v>3.7125000000000004</v>
      </c>
      <c r="AM141" s="168">
        <f t="shared" si="62"/>
        <v>641.41308000000004</v>
      </c>
      <c r="AN141" s="152">
        <v>269.3934936</v>
      </c>
      <c r="AO141" s="153">
        <f t="shared" si="70"/>
        <v>1243.0585490400001</v>
      </c>
      <c r="AP141" s="152">
        <f t="shared" si="71"/>
        <v>2172.9266365514404</v>
      </c>
      <c r="AQ141" s="154">
        <f t="shared" si="72"/>
        <v>2933.4509593444445</v>
      </c>
      <c r="AR141" s="155">
        <f t="shared" si="76"/>
        <v>0</v>
      </c>
      <c r="AS141" s="156">
        <f t="shared" si="63"/>
        <v>0</v>
      </c>
      <c r="AT141" s="156">
        <v>0</v>
      </c>
      <c r="AU141" s="156">
        <f t="shared" si="64"/>
        <v>0</v>
      </c>
      <c r="AV141" s="156">
        <f t="shared" si="65"/>
        <v>0</v>
      </c>
      <c r="AW141" s="157">
        <f t="shared" si="66"/>
        <v>0</v>
      </c>
      <c r="AX141" s="158"/>
      <c r="AY141" s="334">
        <v>3</v>
      </c>
      <c r="AZ141" s="328">
        <v>1</v>
      </c>
      <c r="BA141" s="325"/>
      <c r="BB141" s="325">
        <f t="shared" si="77"/>
        <v>67.348373399999986</v>
      </c>
      <c r="BC141" s="325">
        <f t="shared" si="78"/>
        <v>269.3934936</v>
      </c>
      <c r="BD141" s="333">
        <f t="shared" si="79"/>
        <v>0</v>
      </c>
    </row>
    <row r="142" spans="1:56" s="2" customFormat="1" ht="18.75" customHeight="1" x14ac:dyDescent="0.2">
      <c r="A142" s="231">
        <v>516</v>
      </c>
      <c r="B142" s="237" t="s">
        <v>161</v>
      </c>
      <c r="C142" s="246" t="s">
        <v>159</v>
      </c>
      <c r="D142" s="261" t="s">
        <v>238</v>
      </c>
      <c r="E142" s="255">
        <v>6</v>
      </c>
      <c r="F142" s="267" t="s">
        <v>158</v>
      </c>
      <c r="G142" s="76">
        <v>0</v>
      </c>
      <c r="H142" s="77">
        <v>2</v>
      </c>
      <c r="I142" s="78">
        <v>0</v>
      </c>
      <c r="J142" s="79">
        <v>0.82500000000000007</v>
      </c>
      <c r="K142" s="78">
        <v>0</v>
      </c>
      <c r="L142" s="79">
        <v>4.95</v>
      </c>
      <c r="M142" s="80"/>
      <c r="N142" s="81"/>
      <c r="O142" s="257">
        <v>1.1000000000000001</v>
      </c>
      <c r="P142" s="252">
        <v>1.5</v>
      </c>
      <c r="Q142" s="102">
        <v>0</v>
      </c>
      <c r="R142" s="103">
        <v>3.6630000000000005E-3</v>
      </c>
      <c r="S142" s="34" t="s">
        <v>3</v>
      </c>
      <c r="T142" s="32"/>
      <c r="U142" s="32"/>
      <c r="V142" s="33" t="s">
        <v>2</v>
      </c>
      <c r="W142" s="32"/>
      <c r="X142" s="32"/>
      <c r="Y142" s="32" t="s">
        <v>3</v>
      </c>
      <c r="Z142" s="32"/>
      <c r="AA142" s="32"/>
      <c r="AB142" s="32" t="s">
        <v>3</v>
      </c>
      <c r="AC142" s="32"/>
      <c r="AD142" s="31"/>
      <c r="AE142" s="125"/>
      <c r="AF142" s="17">
        <f t="shared" si="74"/>
        <v>0.82500000000000007</v>
      </c>
      <c r="AG142" s="15">
        <f t="shared" si="73"/>
        <v>142.53623999999999</v>
      </c>
      <c r="AH142" s="15">
        <v>29.932610399999998</v>
      </c>
      <c r="AI142" s="16">
        <f t="shared" si="67"/>
        <v>246.30262271999996</v>
      </c>
      <c r="AJ142" s="15">
        <f t="shared" si="68"/>
        <v>443.63093366591994</v>
      </c>
      <c r="AK142" s="14">
        <f t="shared" si="69"/>
        <v>598.90176044899192</v>
      </c>
      <c r="AL142" s="27">
        <f t="shared" si="75"/>
        <v>4.95</v>
      </c>
      <c r="AM142" s="106">
        <f t="shared" si="62"/>
        <v>855.21744000000001</v>
      </c>
      <c r="AN142" s="12">
        <v>359.19132479999996</v>
      </c>
      <c r="AO142" s="35">
        <f t="shared" si="70"/>
        <v>1657.4113987199999</v>
      </c>
      <c r="AP142" s="12">
        <f t="shared" si="71"/>
        <v>2897.2355154019197</v>
      </c>
      <c r="AQ142" s="11">
        <f t="shared" si="72"/>
        <v>3911.2679457925915</v>
      </c>
      <c r="AR142" s="104">
        <f t="shared" si="76"/>
        <v>0</v>
      </c>
      <c r="AS142" s="30">
        <f t="shared" si="63"/>
        <v>0</v>
      </c>
      <c r="AT142" s="30">
        <v>0</v>
      </c>
      <c r="AU142" s="30">
        <f t="shared" si="64"/>
        <v>0</v>
      </c>
      <c r="AV142" s="30">
        <f t="shared" si="65"/>
        <v>0</v>
      </c>
      <c r="AW142" s="29">
        <f t="shared" si="66"/>
        <v>0</v>
      </c>
      <c r="AX142" s="158"/>
      <c r="AY142" s="334">
        <v>3</v>
      </c>
      <c r="AZ142" s="328">
        <v>1</v>
      </c>
      <c r="BA142" s="327"/>
      <c r="BB142" s="325">
        <f t="shared" si="77"/>
        <v>89.79783119999999</v>
      </c>
      <c r="BC142" s="325">
        <f t="shared" si="78"/>
        <v>359.19132479999996</v>
      </c>
      <c r="BD142" s="333">
        <f t="shared" si="79"/>
        <v>0</v>
      </c>
    </row>
    <row r="143" spans="1:56" s="2" customFormat="1" ht="18.75" customHeight="1" x14ac:dyDescent="0.2">
      <c r="A143" s="231">
        <v>517</v>
      </c>
      <c r="B143" s="237" t="s">
        <v>160</v>
      </c>
      <c r="C143" s="246" t="s">
        <v>159</v>
      </c>
      <c r="D143" s="261" t="s">
        <v>238</v>
      </c>
      <c r="E143" s="255">
        <v>6</v>
      </c>
      <c r="F143" s="267" t="s">
        <v>158</v>
      </c>
      <c r="G143" s="76">
        <v>0</v>
      </c>
      <c r="H143" s="77">
        <v>1.5</v>
      </c>
      <c r="I143" s="78">
        <v>0</v>
      </c>
      <c r="J143" s="79">
        <v>0.61875000000000002</v>
      </c>
      <c r="K143" s="78">
        <v>0</v>
      </c>
      <c r="L143" s="79">
        <v>3.7125000000000004</v>
      </c>
      <c r="M143" s="80"/>
      <c r="N143" s="81"/>
      <c r="O143" s="257">
        <v>1.1000000000000001</v>
      </c>
      <c r="P143" s="252">
        <v>1.5</v>
      </c>
      <c r="Q143" s="102">
        <v>0</v>
      </c>
      <c r="R143" s="103">
        <v>2.7472500000000001E-3</v>
      </c>
      <c r="S143" s="34" t="s">
        <v>3</v>
      </c>
      <c r="T143" s="32"/>
      <c r="U143" s="32"/>
      <c r="V143" s="33" t="s">
        <v>2</v>
      </c>
      <c r="W143" s="32"/>
      <c r="X143" s="32"/>
      <c r="Y143" s="32" t="s">
        <v>3</v>
      </c>
      <c r="Z143" s="32"/>
      <c r="AA143" s="32"/>
      <c r="AB143" s="32" t="s">
        <v>3</v>
      </c>
      <c r="AC143" s="32"/>
      <c r="AD143" s="31"/>
      <c r="AE143" s="125"/>
      <c r="AF143" s="17">
        <f t="shared" si="74"/>
        <v>0.61875000000000002</v>
      </c>
      <c r="AG143" s="15">
        <f t="shared" si="73"/>
        <v>106.90218</v>
      </c>
      <c r="AH143" s="15">
        <v>22.449457799999998</v>
      </c>
      <c r="AI143" s="16">
        <f t="shared" si="67"/>
        <v>184.72696703999998</v>
      </c>
      <c r="AJ143" s="15">
        <f t="shared" si="68"/>
        <v>332.72320024943997</v>
      </c>
      <c r="AK143" s="14">
        <f t="shared" si="69"/>
        <v>449.17632033674397</v>
      </c>
      <c r="AL143" s="27">
        <f t="shared" si="75"/>
        <v>3.7125000000000004</v>
      </c>
      <c r="AM143" s="106">
        <f t="shared" si="62"/>
        <v>641.41308000000004</v>
      </c>
      <c r="AN143" s="12">
        <v>269.3934936</v>
      </c>
      <c r="AO143" s="35">
        <f t="shared" si="70"/>
        <v>1243.0585490400001</v>
      </c>
      <c r="AP143" s="12">
        <f t="shared" si="71"/>
        <v>2172.9266365514404</v>
      </c>
      <c r="AQ143" s="11">
        <f t="shared" si="72"/>
        <v>2933.4509593444445</v>
      </c>
      <c r="AR143" s="104">
        <f t="shared" si="76"/>
        <v>0</v>
      </c>
      <c r="AS143" s="30">
        <f t="shared" si="63"/>
        <v>0</v>
      </c>
      <c r="AT143" s="30">
        <v>0</v>
      </c>
      <c r="AU143" s="30">
        <f t="shared" si="64"/>
        <v>0</v>
      </c>
      <c r="AV143" s="30">
        <f t="shared" si="65"/>
        <v>0</v>
      </c>
      <c r="AW143" s="29">
        <f t="shared" si="66"/>
        <v>0</v>
      </c>
      <c r="AX143" s="158"/>
      <c r="AY143" s="334">
        <v>3</v>
      </c>
      <c r="AZ143" s="328">
        <v>1</v>
      </c>
      <c r="BA143" s="327"/>
      <c r="BB143" s="325">
        <f t="shared" si="77"/>
        <v>67.348373399999986</v>
      </c>
      <c r="BC143" s="325">
        <f t="shared" si="78"/>
        <v>269.3934936</v>
      </c>
      <c r="BD143" s="333">
        <f t="shared" si="79"/>
        <v>0</v>
      </c>
    </row>
    <row r="144" spans="1:56" s="2" customFormat="1" ht="18.75" customHeight="1" x14ac:dyDescent="0.2">
      <c r="A144" s="231">
        <v>518</v>
      </c>
      <c r="B144" s="237" t="s">
        <v>157</v>
      </c>
      <c r="C144" s="231" t="s">
        <v>156</v>
      </c>
      <c r="D144" s="261" t="s">
        <v>238</v>
      </c>
      <c r="E144" s="255">
        <v>6</v>
      </c>
      <c r="F144" s="267" t="s">
        <v>27</v>
      </c>
      <c r="G144" s="76">
        <v>0</v>
      </c>
      <c r="H144" s="77">
        <v>15</v>
      </c>
      <c r="I144" s="78">
        <v>0</v>
      </c>
      <c r="J144" s="79">
        <v>6.1875</v>
      </c>
      <c r="K144" s="78">
        <v>0</v>
      </c>
      <c r="L144" s="79">
        <v>37.125000000000007</v>
      </c>
      <c r="M144" s="80"/>
      <c r="N144" s="81"/>
      <c r="O144" s="257">
        <v>1.1000000000000001</v>
      </c>
      <c r="P144" s="252">
        <v>1.5</v>
      </c>
      <c r="Q144" s="102">
        <v>0</v>
      </c>
      <c r="R144" s="103">
        <v>2.7472500000000004E-2</v>
      </c>
      <c r="S144" s="34"/>
      <c r="T144" s="32"/>
      <c r="U144" s="32" t="s">
        <v>3</v>
      </c>
      <c r="V144" s="32"/>
      <c r="W144" s="32"/>
      <c r="X144" s="33" t="s">
        <v>2</v>
      </c>
      <c r="Y144" s="32"/>
      <c r="Z144" s="32"/>
      <c r="AA144" s="32" t="s">
        <v>3</v>
      </c>
      <c r="AB144" s="32"/>
      <c r="AC144" s="32"/>
      <c r="AD144" s="31" t="s">
        <v>3</v>
      </c>
      <c r="AE144" s="125"/>
      <c r="AF144" s="17">
        <f t="shared" si="74"/>
        <v>6.1875</v>
      </c>
      <c r="AG144" s="15">
        <f t="shared" si="73"/>
        <v>1069.0218</v>
      </c>
      <c r="AH144" s="15">
        <v>224.49457799999996</v>
      </c>
      <c r="AI144" s="16">
        <f t="shared" si="67"/>
        <v>1847.2696704</v>
      </c>
      <c r="AJ144" s="15">
        <f t="shared" si="68"/>
        <v>3327.2320024944001</v>
      </c>
      <c r="AK144" s="14">
        <f t="shared" si="69"/>
        <v>4491.7632033674399</v>
      </c>
      <c r="AL144" s="27">
        <f t="shared" si="75"/>
        <v>37.125000000000007</v>
      </c>
      <c r="AM144" s="106">
        <f t="shared" si="62"/>
        <v>6414.1308000000008</v>
      </c>
      <c r="AN144" s="12">
        <v>2693.9349360000001</v>
      </c>
      <c r="AO144" s="35">
        <f t="shared" si="70"/>
        <v>12430.585490400001</v>
      </c>
      <c r="AP144" s="12">
        <f t="shared" si="71"/>
        <v>21729.266365514402</v>
      </c>
      <c r="AQ144" s="11">
        <f t="shared" si="72"/>
        <v>29334.509593444443</v>
      </c>
      <c r="AR144" s="104">
        <f t="shared" si="76"/>
        <v>0</v>
      </c>
      <c r="AS144" s="30">
        <f t="shared" si="63"/>
        <v>0</v>
      </c>
      <c r="AT144" s="30">
        <v>0</v>
      </c>
      <c r="AU144" s="30">
        <f t="shared" si="64"/>
        <v>0</v>
      </c>
      <c r="AV144" s="30">
        <f t="shared" si="65"/>
        <v>0</v>
      </c>
      <c r="AW144" s="29">
        <f t="shared" si="66"/>
        <v>0</v>
      </c>
      <c r="AX144" s="158"/>
      <c r="AY144" s="334">
        <v>3</v>
      </c>
      <c r="AZ144" s="328">
        <v>1</v>
      </c>
      <c r="BA144" s="327"/>
      <c r="BB144" s="325">
        <f t="shared" si="77"/>
        <v>673.48373399999991</v>
      </c>
      <c r="BC144" s="325">
        <f t="shared" si="78"/>
        <v>2693.9349360000001</v>
      </c>
      <c r="BD144" s="333">
        <f t="shared" si="79"/>
        <v>0</v>
      </c>
    </row>
    <row r="145" spans="1:56" s="2" customFormat="1" ht="18.75" customHeight="1" x14ac:dyDescent="0.2">
      <c r="A145" s="231">
        <v>519</v>
      </c>
      <c r="B145" s="237" t="s">
        <v>155</v>
      </c>
      <c r="C145" s="231" t="s">
        <v>154</v>
      </c>
      <c r="D145" s="261" t="s">
        <v>238</v>
      </c>
      <c r="E145" s="255">
        <v>6</v>
      </c>
      <c r="F145" s="267" t="s">
        <v>27</v>
      </c>
      <c r="G145" s="76">
        <v>0</v>
      </c>
      <c r="H145" s="77">
        <v>14</v>
      </c>
      <c r="I145" s="78">
        <v>0</v>
      </c>
      <c r="J145" s="79">
        <v>5.7750000000000004</v>
      </c>
      <c r="K145" s="78">
        <v>0</v>
      </c>
      <c r="L145" s="79">
        <v>34.650000000000006</v>
      </c>
      <c r="M145" s="80"/>
      <c r="N145" s="81"/>
      <c r="O145" s="257">
        <v>1.1000000000000001</v>
      </c>
      <c r="P145" s="252">
        <v>1.5</v>
      </c>
      <c r="Q145" s="102">
        <v>0</v>
      </c>
      <c r="R145" s="103">
        <v>2.5641000000000004E-2</v>
      </c>
      <c r="S145" s="34"/>
      <c r="T145" s="32"/>
      <c r="U145" s="32" t="s">
        <v>3</v>
      </c>
      <c r="V145" s="32"/>
      <c r="W145" s="32"/>
      <c r="X145" s="33" t="s">
        <v>2</v>
      </c>
      <c r="Y145" s="32"/>
      <c r="Z145" s="32"/>
      <c r="AA145" s="32" t="s">
        <v>3</v>
      </c>
      <c r="AB145" s="32"/>
      <c r="AC145" s="32"/>
      <c r="AD145" s="31" t="s">
        <v>3</v>
      </c>
      <c r="AE145" s="125"/>
      <c r="AF145" s="17">
        <f t="shared" si="74"/>
        <v>5.7750000000000004</v>
      </c>
      <c r="AG145" s="15">
        <f t="shared" si="73"/>
        <v>997.75368000000003</v>
      </c>
      <c r="AH145" s="15">
        <v>209.52827279999997</v>
      </c>
      <c r="AI145" s="16">
        <f t="shared" si="67"/>
        <v>1724.1183590400001</v>
      </c>
      <c r="AJ145" s="15">
        <f t="shared" si="68"/>
        <v>3105.4165356614403</v>
      </c>
      <c r="AK145" s="14">
        <f t="shared" si="69"/>
        <v>4192.3123231429445</v>
      </c>
      <c r="AL145" s="27">
        <f t="shared" si="75"/>
        <v>34.650000000000006</v>
      </c>
      <c r="AM145" s="106">
        <f t="shared" si="62"/>
        <v>5986.5220800000006</v>
      </c>
      <c r="AN145" s="12">
        <v>2514.3392736000001</v>
      </c>
      <c r="AO145" s="35">
        <f t="shared" si="70"/>
        <v>11601.879791040003</v>
      </c>
      <c r="AP145" s="12">
        <f t="shared" si="71"/>
        <v>20280.648607813444</v>
      </c>
      <c r="AQ145" s="11">
        <f t="shared" si="72"/>
        <v>27378.875620548148</v>
      </c>
      <c r="AR145" s="104">
        <f t="shared" si="76"/>
        <v>0</v>
      </c>
      <c r="AS145" s="30">
        <f t="shared" si="63"/>
        <v>0</v>
      </c>
      <c r="AT145" s="30">
        <v>0</v>
      </c>
      <c r="AU145" s="30">
        <f t="shared" si="64"/>
        <v>0</v>
      </c>
      <c r="AV145" s="30">
        <f t="shared" si="65"/>
        <v>0</v>
      </c>
      <c r="AW145" s="29">
        <f t="shared" si="66"/>
        <v>0</v>
      </c>
      <c r="AX145" s="158"/>
      <c r="AY145" s="334">
        <v>3</v>
      </c>
      <c r="AZ145" s="328">
        <v>1</v>
      </c>
      <c r="BA145" s="327"/>
      <c r="BB145" s="325">
        <f t="shared" si="77"/>
        <v>628.5848183999999</v>
      </c>
      <c r="BC145" s="325">
        <f t="shared" si="78"/>
        <v>2514.3392736000001</v>
      </c>
      <c r="BD145" s="333">
        <f t="shared" si="79"/>
        <v>0</v>
      </c>
    </row>
    <row r="146" spans="1:56" s="2" customFormat="1" ht="18.75" customHeight="1" x14ac:dyDescent="0.2">
      <c r="A146" s="231">
        <v>520</v>
      </c>
      <c r="B146" s="237" t="s">
        <v>559</v>
      </c>
      <c r="C146" s="231" t="s">
        <v>154</v>
      </c>
      <c r="D146" s="261">
        <v>42070</v>
      </c>
      <c r="E146" s="255">
        <v>6</v>
      </c>
      <c r="F146" s="267" t="s">
        <v>27</v>
      </c>
      <c r="G146" s="76">
        <v>0</v>
      </c>
      <c r="H146" s="77">
        <v>8</v>
      </c>
      <c r="I146" s="78">
        <v>0</v>
      </c>
      <c r="J146" s="79">
        <v>3.3000000000000003</v>
      </c>
      <c r="K146" s="78">
        <v>0</v>
      </c>
      <c r="L146" s="79">
        <v>19.8</v>
      </c>
      <c r="M146" s="80"/>
      <c r="N146" s="81"/>
      <c r="O146" s="257">
        <v>1.1000000000000001</v>
      </c>
      <c r="P146" s="252">
        <v>1.5</v>
      </c>
      <c r="Q146" s="102">
        <v>0</v>
      </c>
      <c r="R146" s="103">
        <v>1.4652000000000002E-2</v>
      </c>
      <c r="S146" s="34"/>
      <c r="T146" s="32"/>
      <c r="U146" s="32" t="s">
        <v>3</v>
      </c>
      <c r="V146" s="32"/>
      <c r="W146" s="32"/>
      <c r="X146" s="33" t="s">
        <v>2</v>
      </c>
      <c r="Y146" s="32"/>
      <c r="Z146" s="32"/>
      <c r="AA146" s="32" t="s">
        <v>3</v>
      </c>
      <c r="AB146" s="32"/>
      <c r="AC146" s="32"/>
      <c r="AD146" s="31" t="s">
        <v>3</v>
      </c>
      <c r="AE146" s="125"/>
      <c r="AF146" s="17">
        <f t="shared" si="74"/>
        <v>3.3000000000000003</v>
      </c>
      <c r="AG146" s="15">
        <f>AF146*(77.13*1.4*1.6)</f>
        <v>570.14495999999997</v>
      </c>
      <c r="AH146" s="15">
        <v>119.73044159999999</v>
      </c>
      <c r="AI146" s="16">
        <f>AH146+AG146+(AG146*0.174)+(AG146*0.344)</f>
        <v>985.21049087999984</v>
      </c>
      <c r="AJ146" s="15">
        <f>AI146+(0.847*AG146)+(0.311*AI146)</f>
        <v>1774.5237346636798</v>
      </c>
      <c r="AK146" s="14">
        <f>AJ146+(0.35*AJ146)</f>
        <v>2395.6070417959677</v>
      </c>
      <c r="AL146" s="27">
        <f t="shared" si="75"/>
        <v>19.8</v>
      </c>
      <c r="AM146" s="106">
        <f>AL146*(77.13*1.4*1.6)</f>
        <v>3420.86976</v>
      </c>
      <c r="AN146" s="12">
        <v>1436.7652991999998</v>
      </c>
      <c r="AO146" s="35">
        <f>AN146+AM146+(AM146*0.174)+(AM146*0.344)</f>
        <v>6629.6455948799994</v>
      </c>
      <c r="AP146" s="12">
        <f>AO146+(0.847*AM146)+(0.311*AO146)</f>
        <v>11588.942061607679</v>
      </c>
      <c r="AQ146" s="11">
        <f>AP146+(0.35*AP146)</f>
        <v>15645.071783170366</v>
      </c>
      <c r="AR146" s="104">
        <f t="shared" si="76"/>
        <v>0</v>
      </c>
      <c r="AS146" s="30">
        <f>AR146*(77.13*1.4*1.6)</f>
        <v>0</v>
      </c>
      <c r="AT146" s="30">
        <v>0</v>
      </c>
      <c r="AU146" s="30">
        <f>AT146+AS146+(AS146*0.174)+(AS146*0.344)</f>
        <v>0</v>
      </c>
      <c r="AV146" s="30">
        <f>AU146+(0.847*AS146)+(0.311*AU146)</f>
        <v>0</v>
      </c>
      <c r="AW146" s="29">
        <f>AV146+(0.35*AV146)</f>
        <v>0</v>
      </c>
      <c r="AX146" s="158"/>
      <c r="AY146" s="334">
        <v>3</v>
      </c>
      <c r="AZ146" s="328">
        <v>1</v>
      </c>
      <c r="BA146" s="327"/>
      <c r="BB146" s="325">
        <f t="shared" si="77"/>
        <v>359.19132479999996</v>
      </c>
      <c r="BC146" s="325">
        <f t="shared" si="78"/>
        <v>1436.7652991999998</v>
      </c>
      <c r="BD146" s="333">
        <f t="shared" si="79"/>
        <v>0</v>
      </c>
    </row>
    <row r="147" spans="1:56" s="2" customFormat="1" ht="34.5" customHeight="1" x14ac:dyDescent="0.2">
      <c r="A147" s="231">
        <v>521</v>
      </c>
      <c r="B147" s="240" t="s">
        <v>153</v>
      </c>
      <c r="C147" s="231" t="s">
        <v>151</v>
      </c>
      <c r="D147" s="261">
        <v>45065</v>
      </c>
      <c r="E147" s="255">
        <v>6</v>
      </c>
      <c r="F147" s="267" t="s">
        <v>22</v>
      </c>
      <c r="G147" s="76">
        <v>0</v>
      </c>
      <c r="H147" s="77">
        <v>4</v>
      </c>
      <c r="I147" s="78">
        <v>0</v>
      </c>
      <c r="J147" s="79">
        <v>0.6</v>
      </c>
      <c r="K147" s="78">
        <v>0</v>
      </c>
      <c r="L147" s="79">
        <v>3.5999999999999996</v>
      </c>
      <c r="M147" s="80"/>
      <c r="N147" s="81"/>
      <c r="O147" s="257">
        <v>1</v>
      </c>
      <c r="P147" s="252">
        <v>0.6</v>
      </c>
      <c r="Q147" s="102">
        <v>0</v>
      </c>
      <c r="R147" s="103">
        <v>2.6640000000000001E-3</v>
      </c>
      <c r="S147" s="34"/>
      <c r="T147" s="32"/>
      <c r="U147" s="32" t="s">
        <v>3</v>
      </c>
      <c r="V147" s="32"/>
      <c r="W147" s="32"/>
      <c r="X147" s="32" t="s">
        <v>3</v>
      </c>
      <c r="Y147" s="32"/>
      <c r="Z147" s="32"/>
      <c r="AA147" s="33" t="s">
        <v>2</v>
      </c>
      <c r="AB147" s="32"/>
      <c r="AC147" s="32"/>
      <c r="AD147" s="31" t="s">
        <v>3</v>
      </c>
      <c r="AE147" s="125"/>
      <c r="AF147" s="17">
        <f t="shared" si="74"/>
        <v>0.6</v>
      </c>
      <c r="AG147" s="15">
        <f t="shared" si="73"/>
        <v>103.66271999999999</v>
      </c>
      <c r="AH147" s="15">
        <v>21.769171199999995</v>
      </c>
      <c r="AI147" s="16">
        <f t="shared" si="67"/>
        <v>179.12918016</v>
      </c>
      <c r="AJ147" s="15">
        <f t="shared" si="68"/>
        <v>322.64067902976001</v>
      </c>
      <c r="AK147" s="14">
        <f t="shared" si="69"/>
        <v>435.56491669017601</v>
      </c>
      <c r="AL147" s="27">
        <f t="shared" si="75"/>
        <v>3.5999999999999996</v>
      </c>
      <c r="AM147" s="106">
        <f t="shared" si="62"/>
        <v>621.97631999999987</v>
      </c>
      <c r="AN147" s="12">
        <v>261.23005439999991</v>
      </c>
      <c r="AO147" s="35">
        <f t="shared" si="70"/>
        <v>1205.3901081599997</v>
      </c>
      <c r="AP147" s="12">
        <f t="shared" si="71"/>
        <v>2107.0803748377593</v>
      </c>
      <c r="AQ147" s="11">
        <f t="shared" si="72"/>
        <v>2844.558506030975</v>
      </c>
      <c r="AR147" s="104">
        <f t="shared" si="76"/>
        <v>0</v>
      </c>
      <c r="AS147" s="30">
        <f t="shared" si="63"/>
        <v>0</v>
      </c>
      <c r="AT147" s="30">
        <v>0</v>
      </c>
      <c r="AU147" s="30">
        <f t="shared" si="64"/>
        <v>0</v>
      </c>
      <c r="AV147" s="30">
        <f t="shared" si="65"/>
        <v>0</v>
      </c>
      <c r="AW147" s="29">
        <f t="shared" si="66"/>
        <v>0</v>
      </c>
      <c r="AX147" s="158"/>
      <c r="AY147" s="334">
        <v>3</v>
      </c>
      <c r="AZ147" s="328">
        <v>1</v>
      </c>
      <c r="BA147" s="327"/>
      <c r="BB147" s="325">
        <f t="shared" si="77"/>
        <v>65.307513599999993</v>
      </c>
      <c r="BC147" s="325">
        <f t="shared" si="78"/>
        <v>261.23005439999991</v>
      </c>
      <c r="BD147" s="333">
        <f t="shared" si="79"/>
        <v>0</v>
      </c>
    </row>
    <row r="148" spans="1:56" s="2" customFormat="1" ht="33" customHeight="1" x14ac:dyDescent="0.2">
      <c r="A148" s="231">
        <v>522</v>
      </c>
      <c r="B148" s="240" t="s">
        <v>153</v>
      </c>
      <c r="C148" s="233" t="s">
        <v>151</v>
      </c>
      <c r="D148" s="261">
        <v>45066</v>
      </c>
      <c r="E148" s="255">
        <v>6</v>
      </c>
      <c r="F148" s="267" t="s">
        <v>22</v>
      </c>
      <c r="G148" s="76">
        <v>0</v>
      </c>
      <c r="H148" s="77">
        <v>4</v>
      </c>
      <c r="I148" s="78">
        <v>0</v>
      </c>
      <c r="J148" s="79">
        <v>0.6</v>
      </c>
      <c r="K148" s="78">
        <v>0</v>
      </c>
      <c r="L148" s="79">
        <v>3.5999999999999996</v>
      </c>
      <c r="M148" s="80"/>
      <c r="N148" s="81"/>
      <c r="O148" s="257">
        <v>1</v>
      </c>
      <c r="P148" s="252">
        <v>0.6</v>
      </c>
      <c r="Q148" s="102">
        <v>0</v>
      </c>
      <c r="R148" s="103">
        <v>2.6640000000000001E-3</v>
      </c>
      <c r="S148" s="34"/>
      <c r="T148" s="32"/>
      <c r="U148" s="32" t="s">
        <v>3</v>
      </c>
      <c r="V148" s="32"/>
      <c r="W148" s="32"/>
      <c r="X148" s="32" t="s">
        <v>3</v>
      </c>
      <c r="Y148" s="32"/>
      <c r="Z148" s="32"/>
      <c r="AA148" s="33" t="s">
        <v>2</v>
      </c>
      <c r="AB148" s="32"/>
      <c r="AC148" s="32"/>
      <c r="AD148" s="31" t="s">
        <v>3</v>
      </c>
      <c r="AE148" s="125"/>
      <c r="AF148" s="17">
        <f t="shared" si="74"/>
        <v>0.6</v>
      </c>
      <c r="AG148" s="15">
        <f t="shared" si="73"/>
        <v>103.66271999999999</v>
      </c>
      <c r="AH148" s="15">
        <v>21.769171199999995</v>
      </c>
      <c r="AI148" s="16">
        <f t="shared" si="67"/>
        <v>179.12918016</v>
      </c>
      <c r="AJ148" s="15">
        <f t="shared" si="68"/>
        <v>322.64067902976001</v>
      </c>
      <c r="AK148" s="14">
        <f t="shared" si="69"/>
        <v>435.56491669017601</v>
      </c>
      <c r="AL148" s="27">
        <f t="shared" si="75"/>
        <v>3.5999999999999996</v>
      </c>
      <c r="AM148" s="106">
        <f t="shared" si="62"/>
        <v>621.97631999999987</v>
      </c>
      <c r="AN148" s="12">
        <v>261.23005439999991</v>
      </c>
      <c r="AO148" s="35">
        <f t="shared" si="70"/>
        <v>1205.3901081599997</v>
      </c>
      <c r="AP148" s="12">
        <f t="shared" si="71"/>
        <v>2107.0803748377593</v>
      </c>
      <c r="AQ148" s="11">
        <f t="shared" si="72"/>
        <v>2844.558506030975</v>
      </c>
      <c r="AR148" s="104">
        <f t="shared" si="76"/>
        <v>0</v>
      </c>
      <c r="AS148" s="30">
        <f t="shared" si="63"/>
        <v>0</v>
      </c>
      <c r="AT148" s="30">
        <v>0</v>
      </c>
      <c r="AU148" s="30">
        <f t="shared" si="64"/>
        <v>0</v>
      </c>
      <c r="AV148" s="30">
        <f t="shared" si="65"/>
        <v>0</v>
      </c>
      <c r="AW148" s="29">
        <f t="shared" si="66"/>
        <v>0</v>
      </c>
      <c r="AX148" s="158"/>
      <c r="AY148" s="334">
        <v>3</v>
      </c>
      <c r="AZ148" s="328">
        <v>1</v>
      </c>
      <c r="BA148" s="327"/>
      <c r="BB148" s="325">
        <f t="shared" si="77"/>
        <v>65.307513599999993</v>
      </c>
      <c r="BC148" s="325">
        <f t="shared" si="78"/>
        <v>261.23005439999991</v>
      </c>
      <c r="BD148" s="333">
        <f t="shared" si="79"/>
        <v>0</v>
      </c>
    </row>
    <row r="149" spans="1:56" s="2" customFormat="1" ht="34.5" customHeight="1" x14ac:dyDescent="0.2">
      <c r="A149" s="231">
        <v>523</v>
      </c>
      <c r="B149" s="240" t="s">
        <v>153</v>
      </c>
      <c r="C149" s="231" t="s">
        <v>151</v>
      </c>
      <c r="D149" s="261">
        <v>45067</v>
      </c>
      <c r="E149" s="255">
        <v>6</v>
      </c>
      <c r="F149" s="267" t="s">
        <v>22</v>
      </c>
      <c r="G149" s="76">
        <v>0</v>
      </c>
      <c r="H149" s="77">
        <v>4</v>
      </c>
      <c r="I149" s="78">
        <v>0</v>
      </c>
      <c r="J149" s="79">
        <v>0.6</v>
      </c>
      <c r="K149" s="78">
        <v>0</v>
      </c>
      <c r="L149" s="79">
        <v>3.5999999999999996</v>
      </c>
      <c r="M149" s="80"/>
      <c r="N149" s="81"/>
      <c r="O149" s="257">
        <v>1</v>
      </c>
      <c r="P149" s="252">
        <v>0.6</v>
      </c>
      <c r="Q149" s="102">
        <v>0</v>
      </c>
      <c r="R149" s="103">
        <v>2.6640000000000001E-3</v>
      </c>
      <c r="S149" s="34"/>
      <c r="T149" s="32"/>
      <c r="U149" s="32" t="s">
        <v>3</v>
      </c>
      <c r="V149" s="32"/>
      <c r="W149" s="32"/>
      <c r="X149" s="32" t="s">
        <v>3</v>
      </c>
      <c r="Y149" s="32"/>
      <c r="Z149" s="32"/>
      <c r="AA149" s="33" t="s">
        <v>2</v>
      </c>
      <c r="AB149" s="32"/>
      <c r="AC149" s="32"/>
      <c r="AD149" s="31" t="s">
        <v>3</v>
      </c>
      <c r="AE149" s="125"/>
      <c r="AF149" s="17">
        <f t="shared" si="74"/>
        <v>0.6</v>
      </c>
      <c r="AG149" s="15">
        <f t="shared" si="73"/>
        <v>103.66271999999999</v>
      </c>
      <c r="AH149" s="15">
        <v>21.769171199999995</v>
      </c>
      <c r="AI149" s="16">
        <f t="shared" si="67"/>
        <v>179.12918016</v>
      </c>
      <c r="AJ149" s="15">
        <f t="shared" si="68"/>
        <v>322.64067902976001</v>
      </c>
      <c r="AK149" s="14">
        <f t="shared" si="69"/>
        <v>435.56491669017601</v>
      </c>
      <c r="AL149" s="27">
        <f t="shared" si="75"/>
        <v>3.5999999999999996</v>
      </c>
      <c r="AM149" s="106">
        <f t="shared" si="62"/>
        <v>621.97631999999987</v>
      </c>
      <c r="AN149" s="12">
        <v>261.23005439999991</v>
      </c>
      <c r="AO149" s="35">
        <f t="shared" si="70"/>
        <v>1205.3901081599997</v>
      </c>
      <c r="AP149" s="12">
        <f t="shared" si="71"/>
        <v>2107.0803748377593</v>
      </c>
      <c r="AQ149" s="11">
        <f t="shared" si="72"/>
        <v>2844.558506030975</v>
      </c>
      <c r="AR149" s="104">
        <f t="shared" si="76"/>
        <v>0</v>
      </c>
      <c r="AS149" s="30">
        <f t="shared" si="63"/>
        <v>0</v>
      </c>
      <c r="AT149" s="30">
        <v>0</v>
      </c>
      <c r="AU149" s="30">
        <f t="shared" si="64"/>
        <v>0</v>
      </c>
      <c r="AV149" s="30">
        <f t="shared" si="65"/>
        <v>0</v>
      </c>
      <c r="AW149" s="29">
        <f t="shared" si="66"/>
        <v>0</v>
      </c>
      <c r="AX149" s="158"/>
      <c r="AY149" s="334">
        <v>3</v>
      </c>
      <c r="AZ149" s="328">
        <v>1</v>
      </c>
      <c r="BA149" s="327"/>
      <c r="BB149" s="325">
        <f t="shared" si="77"/>
        <v>65.307513599999993</v>
      </c>
      <c r="BC149" s="325">
        <f t="shared" si="78"/>
        <v>261.23005439999991</v>
      </c>
      <c r="BD149" s="333">
        <f t="shared" si="79"/>
        <v>0</v>
      </c>
    </row>
    <row r="150" spans="1:56" s="2" customFormat="1" ht="33.75" customHeight="1" x14ac:dyDescent="0.2">
      <c r="A150" s="231">
        <v>524</v>
      </c>
      <c r="B150" s="240" t="s">
        <v>152</v>
      </c>
      <c r="C150" s="231" t="s">
        <v>151</v>
      </c>
      <c r="D150" s="261">
        <v>45068</v>
      </c>
      <c r="E150" s="255">
        <v>6</v>
      </c>
      <c r="F150" s="267" t="s">
        <v>22</v>
      </c>
      <c r="G150" s="76">
        <v>0</v>
      </c>
      <c r="H150" s="77">
        <v>4</v>
      </c>
      <c r="I150" s="78">
        <v>0</v>
      </c>
      <c r="J150" s="79">
        <v>0.6</v>
      </c>
      <c r="K150" s="78">
        <v>0</v>
      </c>
      <c r="L150" s="79">
        <v>3.5999999999999996</v>
      </c>
      <c r="M150" s="80"/>
      <c r="N150" s="81"/>
      <c r="O150" s="257">
        <v>1</v>
      </c>
      <c r="P150" s="252">
        <v>0.6</v>
      </c>
      <c r="Q150" s="102">
        <v>0</v>
      </c>
      <c r="R150" s="103">
        <v>2.6640000000000001E-3</v>
      </c>
      <c r="S150" s="34"/>
      <c r="T150" s="32"/>
      <c r="U150" s="32" t="s">
        <v>3</v>
      </c>
      <c r="V150" s="32"/>
      <c r="W150" s="32"/>
      <c r="X150" s="32" t="s">
        <v>3</v>
      </c>
      <c r="Y150" s="32"/>
      <c r="Z150" s="32"/>
      <c r="AA150" s="33" t="s">
        <v>2</v>
      </c>
      <c r="AB150" s="32"/>
      <c r="AC150" s="32"/>
      <c r="AD150" s="31" t="s">
        <v>3</v>
      </c>
      <c r="AE150" s="125"/>
      <c r="AF150" s="17">
        <f t="shared" si="74"/>
        <v>0.6</v>
      </c>
      <c r="AG150" s="15">
        <f t="shared" si="73"/>
        <v>103.66271999999999</v>
      </c>
      <c r="AH150" s="15">
        <v>21.769171199999995</v>
      </c>
      <c r="AI150" s="16">
        <f t="shared" si="67"/>
        <v>179.12918016</v>
      </c>
      <c r="AJ150" s="15">
        <f t="shared" si="68"/>
        <v>322.64067902976001</v>
      </c>
      <c r="AK150" s="14">
        <f t="shared" si="69"/>
        <v>435.56491669017601</v>
      </c>
      <c r="AL150" s="27">
        <f t="shared" si="75"/>
        <v>3.5999999999999996</v>
      </c>
      <c r="AM150" s="106">
        <f t="shared" si="62"/>
        <v>621.97631999999987</v>
      </c>
      <c r="AN150" s="12">
        <v>261.23005439999991</v>
      </c>
      <c r="AO150" s="35">
        <f t="shared" si="70"/>
        <v>1205.3901081599997</v>
      </c>
      <c r="AP150" s="12">
        <f t="shared" si="71"/>
        <v>2107.0803748377593</v>
      </c>
      <c r="AQ150" s="11">
        <f t="shared" si="72"/>
        <v>2844.558506030975</v>
      </c>
      <c r="AR150" s="104">
        <f t="shared" si="76"/>
        <v>0</v>
      </c>
      <c r="AS150" s="30">
        <f t="shared" si="63"/>
        <v>0</v>
      </c>
      <c r="AT150" s="30">
        <v>0</v>
      </c>
      <c r="AU150" s="30">
        <f t="shared" si="64"/>
        <v>0</v>
      </c>
      <c r="AV150" s="30">
        <f t="shared" si="65"/>
        <v>0</v>
      </c>
      <c r="AW150" s="29">
        <f t="shared" si="66"/>
        <v>0</v>
      </c>
      <c r="AX150" s="158"/>
      <c r="AY150" s="334">
        <v>3</v>
      </c>
      <c r="AZ150" s="328">
        <v>1</v>
      </c>
      <c r="BA150" s="327"/>
      <c r="BB150" s="325">
        <f t="shared" si="77"/>
        <v>65.307513599999993</v>
      </c>
      <c r="BC150" s="325">
        <f t="shared" si="78"/>
        <v>261.23005439999991</v>
      </c>
      <c r="BD150" s="333">
        <f t="shared" si="79"/>
        <v>0</v>
      </c>
    </row>
    <row r="151" spans="1:56" s="2" customFormat="1" ht="18.75" customHeight="1" x14ac:dyDescent="0.2">
      <c r="A151" s="231">
        <v>526</v>
      </c>
      <c r="B151" s="237" t="s">
        <v>146</v>
      </c>
      <c r="C151" s="231" t="s">
        <v>150</v>
      </c>
      <c r="D151" s="261">
        <v>45197</v>
      </c>
      <c r="E151" s="255">
        <v>6</v>
      </c>
      <c r="F151" s="267" t="s">
        <v>13</v>
      </c>
      <c r="G151" s="76">
        <v>0</v>
      </c>
      <c r="H151" s="77">
        <v>4</v>
      </c>
      <c r="I151" s="78">
        <v>0</v>
      </c>
      <c r="J151" s="79">
        <v>0.6</v>
      </c>
      <c r="K151" s="78">
        <v>0</v>
      </c>
      <c r="L151" s="79">
        <v>3.5999999999999996</v>
      </c>
      <c r="M151" s="80"/>
      <c r="N151" s="81"/>
      <c r="O151" s="257">
        <v>1</v>
      </c>
      <c r="P151" s="252">
        <v>0.6</v>
      </c>
      <c r="Q151" s="102">
        <v>0</v>
      </c>
      <c r="R151" s="103">
        <v>2.6640000000000001E-3</v>
      </c>
      <c r="S151" s="34"/>
      <c r="T151" s="33" t="s">
        <v>2</v>
      </c>
      <c r="U151" s="32"/>
      <c r="V151" s="32"/>
      <c r="W151" s="32" t="s">
        <v>3</v>
      </c>
      <c r="X151" s="32"/>
      <c r="Y151" s="32"/>
      <c r="Z151" s="32" t="s">
        <v>3</v>
      </c>
      <c r="AA151" s="32"/>
      <c r="AB151" s="32"/>
      <c r="AC151" s="32" t="s">
        <v>3</v>
      </c>
      <c r="AD151" s="31"/>
      <c r="AE151" s="125"/>
      <c r="AF151" s="17">
        <f t="shared" si="74"/>
        <v>0.6</v>
      </c>
      <c r="AG151" s="15">
        <f t="shared" si="73"/>
        <v>103.66271999999999</v>
      </c>
      <c r="AH151" s="15">
        <v>21.769171199999995</v>
      </c>
      <c r="AI151" s="16">
        <f t="shared" si="67"/>
        <v>179.12918016</v>
      </c>
      <c r="AJ151" s="15">
        <f t="shared" si="68"/>
        <v>322.64067902976001</v>
      </c>
      <c r="AK151" s="14">
        <f t="shared" si="69"/>
        <v>435.56491669017601</v>
      </c>
      <c r="AL151" s="27">
        <f t="shared" si="75"/>
        <v>3.5999999999999996</v>
      </c>
      <c r="AM151" s="106">
        <f t="shared" si="62"/>
        <v>621.97631999999987</v>
      </c>
      <c r="AN151" s="12">
        <v>261.23005439999991</v>
      </c>
      <c r="AO151" s="35">
        <f t="shared" si="70"/>
        <v>1205.3901081599997</v>
      </c>
      <c r="AP151" s="12">
        <f t="shared" si="71"/>
        <v>2107.0803748377593</v>
      </c>
      <c r="AQ151" s="11">
        <f t="shared" si="72"/>
        <v>2844.558506030975</v>
      </c>
      <c r="AR151" s="104">
        <f t="shared" si="76"/>
        <v>0</v>
      </c>
      <c r="AS151" s="30">
        <f t="shared" si="63"/>
        <v>0</v>
      </c>
      <c r="AT151" s="30">
        <v>0</v>
      </c>
      <c r="AU151" s="30">
        <f t="shared" si="64"/>
        <v>0</v>
      </c>
      <c r="AV151" s="30">
        <f t="shared" si="65"/>
        <v>0</v>
      </c>
      <c r="AW151" s="29">
        <f t="shared" si="66"/>
        <v>0</v>
      </c>
      <c r="AX151" s="158"/>
      <c r="AY151" s="334">
        <v>3</v>
      </c>
      <c r="AZ151" s="328">
        <v>1</v>
      </c>
      <c r="BA151" s="327"/>
      <c r="BB151" s="325">
        <f t="shared" si="77"/>
        <v>65.307513599999993</v>
      </c>
      <c r="BC151" s="325">
        <f t="shared" si="78"/>
        <v>261.23005439999991</v>
      </c>
      <c r="BD151" s="333">
        <f t="shared" si="79"/>
        <v>0</v>
      </c>
    </row>
    <row r="152" spans="1:56" s="2" customFormat="1" ht="18.75" customHeight="1" x14ac:dyDescent="0.2">
      <c r="A152" s="231">
        <v>527</v>
      </c>
      <c r="B152" s="237" t="s">
        <v>146</v>
      </c>
      <c r="C152" s="231" t="s">
        <v>149</v>
      </c>
      <c r="D152" s="261">
        <v>45196</v>
      </c>
      <c r="E152" s="255">
        <v>6</v>
      </c>
      <c r="F152" s="267" t="s">
        <v>13</v>
      </c>
      <c r="G152" s="76">
        <v>0</v>
      </c>
      <c r="H152" s="77">
        <v>4</v>
      </c>
      <c r="I152" s="78">
        <v>0</v>
      </c>
      <c r="J152" s="79">
        <v>0.6</v>
      </c>
      <c r="K152" s="78">
        <v>0</v>
      </c>
      <c r="L152" s="79">
        <v>3.5999999999999996</v>
      </c>
      <c r="M152" s="80"/>
      <c r="N152" s="81"/>
      <c r="O152" s="257">
        <v>1</v>
      </c>
      <c r="P152" s="252">
        <v>0.6</v>
      </c>
      <c r="Q152" s="102">
        <v>0</v>
      </c>
      <c r="R152" s="103">
        <v>2.6640000000000001E-3</v>
      </c>
      <c r="S152" s="34"/>
      <c r="T152" s="33" t="s">
        <v>2</v>
      </c>
      <c r="U152" s="32"/>
      <c r="V152" s="32"/>
      <c r="W152" s="32" t="s">
        <v>3</v>
      </c>
      <c r="X152" s="32"/>
      <c r="Y152" s="32"/>
      <c r="Z152" s="32" t="s">
        <v>3</v>
      </c>
      <c r="AA152" s="32"/>
      <c r="AB152" s="32"/>
      <c r="AC152" s="32" t="s">
        <v>3</v>
      </c>
      <c r="AD152" s="31"/>
      <c r="AE152" s="125"/>
      <c r="AF152" s="17">
        <f t="shared" si="74"/>
        <v>0.6</v>
      </c>
      <c r="AG152" s="15">
        <f t="shared" si="73"/>
        <v>103.66271999999999</v>
      </c>
      <c r="AH152" s="15">
        <v>21.769171199999995</v>
      </c>
      <c r="AI152" s="16">
        <f t="shared" si="67"/>
        <v>179.12918016</v>
      </c>
      <c r="AJ152" s="15">
        <f t="shared" si="68"/>
        <v>322.64067902976001</v>
      </c>
      <c r="AK152" s="14">
        <f t="shared" si="69"/>
        <v>435.56491669017601</v>
      </c>
      <c r="AL152" s="27">
        <f t="shared" si="75"/>
        <v>3.5999999999999996</v>
      </c>
      <c r="AM152" s="106">
        <f t="shared" si="62"/>
        <v>621.97631999999987</v>
      </c>
      <c r="AN152" s="12">
        <v>261.23005439999991</v>
      </c>
      <c r="AO152" s="35">
        <f t="shared" si="70"/>
        <v>1205.3901081599997</v>
      </c>
      <c r="AP152" s="12">
        <f t="shared" si="71"/>
        <v>2107.0803748377593</v>
      </c>
      <c r="AQ152" s="11">
        <f t="shared" si="72"/>
        <v>2844.558506030975</v>
      </c>
      <c r="AR152" s="104">
        <f t="shared" si="76"/>
        <v>0</v>
      </c>
      <c r="AS152" s="30">
        <f t="shared" si="63"/>
        <v>0</v>
      </c>
      <c r="AT152" s="30">
        <v>0</v>
      </c>
      <c r="AU152" s="30">
        <f t="shared" si="64"/>
        <v>0</v>
      </c>
      <c r="AV152" s="30">
        <f t="shared" si="65"/>
        <v>0</v>
      </c>
      <c r="AW152" s="29">
        <f t="shared" si="66"/>
        <v>0</v>
      </c>
      <c r="AX152" s="158"/>
      <c r="AY152" s="334">
        <v>3</v>
      </c>
      <c r="AZ152" s="328">
        <v>1</v>
      </c>
      <c r="BA152" s="327"/>
      <c r="BB152" s="325">
        <f t="shared" si="77"/>
        <v>65.307513599999993</v>
      </c>
      <c r="BC152" s="325">
        <f t="shared" si="78"/>
        <v>261.23005439999991</v>
      </c>
      <c r="BD152" s="333">
        <f t="shared" si="79"/>
        <v>0</v>
      </c>
    </row>
    <row r="153" spans="1:56" s="2" customFormat="1" ht="18.75" customHeight="1" x14ac:dyDescent="0.2">
      <c r="A153" s="231">
        <v>528</v>
      </c>
      <c r="B153" s="237" t="s">
        <v>146</v>
      </c>
      <c r="C153" s="231" t="s">
        <v>148</v>
      </c>
      <c r="D153" s="261" t="s">
        <v>238</v>
      </c>
      <c r="E153" s="255">
        <v>6</v>
      </c>
      <c r="F153" s="267" t="s">
        <v>13</v>
      </c>
      <c r="G153" s="76">
        <v>0</v>
      </c>
      <c r="H153" s="77">
        <v>4</v>
      </c>
      <c r="I153" s="78">
        <v>0</v>
      </c>
      <c r="J153" s="79">
        <v>0.6</v>
      </c>
      <c r="K153" s="78">
        <v>0</v>
      </c>
      <c r="L153" s="79">
        <v>3.5999999999999996</v>
      </c>
      <c r="M153" s="80"/>
      <c r="N153" s="81"/>
      <c r="O153" s="257">
        <v>1</v>
      </c>
      <c r="P153" s="252">
        <v>0.6</v>
      </c>
      <c r="Q153" s="102">
        <v>0</v>
      </c>
      <c r="R153" s="103">
        <v>2.6640000000000001E-3</v>
      </c>
      <c r="S153" s="34"/>
      <c r="T153" s="33" t="s">
        <v>2</v>
      </c>
      <c r="U153" s="32"/>
      <c r="V153" s="32"/>
      <c r="W153" s="32" t="s">
        <v>3</v>
      </c>
      <c r="X153" s="32"/>
      <c r="Y153" s="32"/>
      <c r="Z153" s="32" t="s">
        <v>3</v>
      </c>
      <c r="AA153" s="32"/>
      <c r="AB153" s="32"/>
      <c r="AC153" s="32" t="s">
        <v>3</v>
      </c>
      <c r="AD153" s="31"/>
      <c r="AE153" s="125"/>
      <c r="AF153" s="17">
        <f t="shared" si="74"/>
        <v>0.6</v>
      </c>
      <c r="AG153" s="15">
        <f t="shared" si="73"/>
        <v>103.66271999999999</v>
      </c>
      <c r="AH153" s="15">
        <v>21.769171199999995</v>
      </c>
      <c r="AI153" s="16">
        <f t="shared" si="67"/>
        <v>179.12918016</v>
      </c>
      <c r="AJ153" s="15">
        <f t="shared" si="68"/>
        <v>322.64067902976001</v>
      </c>
      <c r="AK153" s="14">
        <f t="shared" si="69"/>
        <v>435.56491669017601</v>
      </c>
      <c r="AL153" s="27">
        <f t="shared" si="75"/>
        <v>3.5999999999999996</v>
      </c>
      <c r="AM153" s="106">
        <f t="shared" si="62"/>
        <v>621.97631999999987</v>
      </c>
      <c r="AN153" s="12">
        <v>261.23005439999991</v>
      </c>
      <c r="AO153" s="35">
        <f t="shared" si="70"/>
        <v>1205.3901081599997</v>
      </c>
      <c r="AP153" s="12">
        <f t="shared" si="71"/>
        <v>2107.0803748377593</v>
      </c>
      <c r="AQ153" s="11">
        <f t="shared" si="72"/>
        <v>2844.558506030975</v>
      </c>
      <c r="AR153" s="104">
        <f t="shared" si="76"/>
        <v>0</v>
      </c>
      <c r="AS153" s="30">
        <f t="shared" si="63"/>
        <v>0</v>
      </c>
      <c r="AT153" s="30">
        <v>0</v>
      </c>
      <c r="AU153" s="30">
        <f t="shared" si="64"/>
        <v>0</v>
      </c>
      <c r="AV153" s="30">
        <f t="shared" si="65"/>
        <v>0</v>
      </c>
      <c r="AW153" s="29">
        <f t="shared" si="66"/>
        <v>0</v>
      </c>
      <c r="AX153" s="158"/>
      <c r="AY153" s="334">
        <v>3</v>
      </c>
      <c r="AZ153" s="328">
        <v>1</v>
      </c>
      <c r="BA153" s="327"/>
      <c r="BB153" s="325">
        <f t="shared" si="77"/>
        <v>65.307513599999993</v>
      </c>
      <c r="BC153" s="325">
        <f t="shared" si="78"/>
        <v>261.23005439999991</v>
      </c>
      <c r="BD153" s="333">
        <f t="shared" si="79"/>
        <v>0</v>
      </c>
    </row>
    <row r="154" spans="1:56" s="2" customFormat="1" ht="18.75" customHeight="1" x14ac:dyDescent="0.2">
      <c r="A154" s="231">
        <v>529</v>
      </c>
      <c r="B154" s="237" t="s">
        <v>146</v>
      </c>
      <c r="C154" s="246" t="s">
        <v>147</v>
      </c>
      <c r="D154" s="261" t="s">
        <v>238</v>
      </c>
      <c r="E154" s="255">
        <v>6</v>
      </c>
      <c r="F154" s="267" t="s">
        <v>13</v>
      </c>
      <c r="G154" s="76">
        <v>0</v>
      </c>
      <c r="H154" s="77">
        <v>4</v>
      </c>
      <c r="I154" s="78">
        <v>0</v>
      </c>
      <c r="J154" s="79">
        <v>0.6</v>
      </c>
      <c r="K154" s="78">
        <v>0</v>
      </c>
      <c r="L154" s="79">
        <v>3.5999999999999996</v>
      </c>
      <c r="M154" s="80"/>
      <c r="N154" s="81"/>
      <c r="O154" s="257">
        <v>1</v>
      </c>
      <c r="P154" s="252">
        <v>0.6</v>
      </c>
      <c r="Q154" s="102">
        <v>0</v>
      </c>
      <c r="R154" s="103">
        <v>2.6640000000000001E-3</v>
      </c>
      <c r="S154" s="34"/>
      <c r="T154" s="33" t="s">
        <v>2</v>
      </c>
      <c r="U154" s="32"/>
      <c r="V154" s="32"/>
      <c r="W154" s="32" t="s">
        <v>3</v>
      </c>
      <c r="X154" s="32"/>
      <c r="Y154" s="32"/>
      <c r="Z154" s="32" t="s">
        <v>3</v>
      </c>
      <c r="AA154" s="32"/>
      <c r="AB154" s="32"/>
      <c r="AC154" s="32" t="s">
        <v>3</v>
      </c>
      <c r="AD154" s="31"/>
      <c r="AE154" s="125"/>
      <c r="AF154" s="17">
        <f t="shared" si="74"/>
        <v>0.6</v>
      </c>
      <c r="AG154" s="15">
        <f t="shared" si="73"/>
        <v>103.66271999999999</v>
      </c>
      <c r="AH154" s="15">
        <v>21.769171199999995</v>
      </c>
      <c r="AI154" s="16">
        <f t="shared" si="67"/>
        <v>179.12918016</v>
      </c>
      <c r="AJ154" s="15">
        <f t="shared" si="68"/>
        <v>322.64067902976001</v>
      </c>
      <c r="AK154" s="14">
        <f t="shared" si="69"/>
        <v>435.56491669017601</v>
      </c>
      <c r="AL154" s="27">
        <f t="shared" si="75"/>
        <v>3.5999999999999996</v>
      </c>
      <c r="AM154" s="106">
        <f t="shared" si="62"/>
        <v>621.97631999999987</v>
      </c>
      <c r="AN154" s="12">
        <v>261.23005439999991</v>
      </c>
      <c r="AO154" s="35">
        <f t="shared" si="70"/>
        <v>1205.3901081599997</v>
      </c>
      <c r="AP154" s="12">
        <f t="shared" si="71"/>
        <v>2107.0803748377593</v>
      </c>
      <c r="AQ154" s="11">
        <f t="shared" si="72"/>
        <v>2844.558506030975</v>
      </c>
      <c r="AR154" s="104">
        <f t="shared" si="76"/>
        <v>0</v>
      </c>
      <c r="AS154" s="30">
        <f t="shared" si="63"/>
        <v>0</v>
      </c>
      <c r="AT154" s="30">
        <v>0</v>
      </c>
      <c r="AU154" s="30">
        <f t="shared" si="64"/>
        <v>0</v>
      </c>
      <c r="AV154" s="30">
        <f t="shared" si="65"/>
        <v>0</v>
      </c>
      <c r="AW154" s="29">
        <f t="shared" si="66"/>
        <v>0</v>
      </c>
      <c r="AX154" s="158"/>
      <c r="AY154" s="334">
        <v>3</v>
      </c>
      <c r="AZ154" s="328">
        <v>1</v>
      </c>
      <c r="BA154" s="327"/>
      <c r="BB154" s="325">
        <f t="shared" si="77"/>
        <v>65.307513599999993</v>
      </c>
      <c r="BC154" s="325">
        <f t="shared" si="78"/>
        <v>261.23005439999991</v>
      </c>
      <c r="BD154" s="333">
        <f t="shared" si="79"/>
        <v>0</v>
      </c>
    </row>
    <row r="155" spans="1:56" s="2" customFormat="1" ht="18.75" customHeight="1" x14ac:dyDescent="0.2">
      <c r="A155" s="231">
        <v>530</v>
      </c>
      <c r="B155" s="237" t="s">
        <v>146</v>
      </c>
      <c r="C155" s="231" t="s">
        <v>145</v>
      </c>
      <c r="D155" s="261" t="s">
        <v>238</v>
      </c>
      <c r="E155" s="255">
        <v>6</v>
      </c>
      <c r="F155" s="267" t="s">
        <v>13</v>
      </c>
      <c r="G155" s="76">
        <v>0</v>
      </c>
      <c r="H155" s="77">
        <v>4</v>
      </c>
      <c r="I155" s="78">
        <v>0</v>
      </c>
      <c r="J155" s="79">
        <v>0.6</v>
      </c>
      <c r="K155" s="78">
        <v>0</v>
      </c>
      <c r="L155" s="79">
        <v>3.5999999999999996</v>
      </c>
      <c r="M155" s="80"/>
      <c r="N155" s="81"/>
      <c r="O155" s="257">
        <v>1</v>
      </c>
      <c r="P155" s="252">
        <v>0.6</v>
      </c>
      <c r="Q155" s="102">
        <v>0</v>
      </c>
      <c r="R155" s="103">
        <v>2.6640000000000001E-3</v>
      </c>
      <c r="S155" s="34"/>
      <c r="T155" s="33" t="s">
        <v>2</v>
      </c>
      <c r="U155" s="32"/>
      <c r="V155" s="32"/>
      <c r="W155" s="32" t="s">
        <v>3</v>
      </c>
      <c r="X155" s="32"/>
      <c r="Y155" s="32"/>
      <c r="Z155" s="32" t="s">
        <v>3</v>
      </c>
      <c r="AA155" s="32"/>
      <c r="AB155" s="32"/>
      <c r="AC155" s="32" t="s">
        <v>3</v>
      </c>
      <c r="AD155" s="31"/>
      <c r="AE155" s="125"/>
      <c r="AF155" s="17">
        <f t="shared" si="74"/>
        <v>0.6</v>
      </c>
      <c r="AG155" s="15">
        <f t="shared" si="73"/>
        <v>103.66271999999999</v>
      </c>
      <c r="AH155" s="15">
        <v>21.769171199999995</v>
      </c>
      <c r="AI155" s="16">
        <f t="shared" si="67"/>
        <v>179.12918016</v>
      </c>
      <c r="AJ155" s="15">
        <f t="shared" si="68"/>
        <v>322.64067902976001</v>
      </c>
      <c r="AK155" s="14">
        <f t="shared" si="69"/>
        <v>435.56491669017601</v>
      </c>
      <c r="AL155" s="27">
        <f t="shared" si="75"/>
        <v>3.5999999999999996</v>
      </c>
      <c r="AM155" s="106">
        <f t="shared" si="62"/>
        <v>621.97631999999987</v>
      </c>
      <c r="AN155" s="12">
        <v>261.23005439999991</v>
      </c>
      <c r="AO155" s="35">
        <f t="shared" si="70"/>
        <v>1205.3901081599997</v>
      </c>
      <c r="AP155" s="12">
        <f t="shared" si="71"/>
        <v>2107.0803748377593</v>
      </c>
      <c r="AQ155" s="11">
        <f t="shared" si="72"/>
        <v>2844.558506030975</v>
      </c>
      <c r="AR155" s="104">
        <f t="shared" si="76"/>
        <v>0</v>
      </c>
      <c r="AS155" s="30">
        <f t="shared" si="63"/>
        <v>0</v>
      </c>
      <c r="AT155" s="30">
        <v>0</v>
      </c>
      <c r="AU155" s="30">
        <f t="shared" si="64"/>
        <v>0</v>
      </c>
      <c r="AV155" s="30">
        <f t="shared" si="65"/>
        <v>0</v>
      </c>
      <c r="AW155" s="29">
        <f t="shared" si="66"/>
        <v>0</v>
      </c>
      <c r="AX155" s="158"/>
      <c r="AY155" s="334">
        <v>3</v>
      </c>
      <c r="AZ155" s="328">
        <v>1</v>
      </c>
      <c r="BA155" s="327"/>
      <c r="BB155" s="325">
        <f t="shared" si="77"/>
        <v>65.307513599999993</v>
      </c>
      <c r="BC155" s="325">
        <f t="shared" si="78"/>
        <v>261.23005439999991</v>
      </c>
      <c r="BD155" s="333">
        <f t="shared" si="79"/>
        <v>0</v>
      </c>
    </row>
    <row r="156" spans="1:56" s="2" customFormat="1" ht="18.75" customHeight="1" x14ac:dyDescent="0.2">
      <c r="A156" s="231">
        <v>531</v>
      </c>
      <c r="B156" s="237" t="s">
        <v>144</v>
      </c>
      <c r="C156" s="231" t="s">
        <v>140</v>
      </c>
      <c r="D156" s="261">
        <v>46077</v>
      </c>
      <c r="E156" s="255">
        <v>6</v>
      </c>
      <c r="F156" s="267" t="s">
        <v>71</v>
      </c>
      <c r="G156" s="76">
        <v>0</v>
      </c>
      <c r="H156" s="77">
        <v>3</v>
      </c>
      <c r="I156" s="78">
        <v>0</v>
      </c>
      <c r="J156" s="79">
        <v>0.44999999999999996</v>
      </c>
      <c r="K156" s="78">
        <v>0</v>
      </c>
      <c r="L156" s="79">
        <v>2.6999999999999997</v>
      </c>
      <c r="M156" s="80"/>
      <c r="N156" s="81"/>
      <c r="O156" s="257">
        <v>1</v>
      </c>
      <c r="P156" s="252">
        <v>0.6</v>
      </c>
      <c r="Q156" s="102">
        <v>0</v>
      </c>
      <c r="R156" s="103">
        <v>1.9979999999999998E-3</v>
      </c>
      <c r="S156" s="34"/>
      <c r="T156" s="32"/>
      <c r="U156" s="32" t="s">
        <v>3</v>
      </c>
      <c r="V156" s="32"/>
      <c r="W156" s="32"/>
      <c r="X156" s="32" t="s">
        <v>3</v>
      </c>
      <c r="Y156" s="32"/>
      <c r="Z156" s="32"/>
      <c r="AA156" s="33" t="s">
        <v>2</v>
      </c>
      <c r="AB156" s="32"/>
      <c r="AC156" s="32"/>
      <c r="AD156" s="31" t="s">
        <v>3</v>
      </c>
      <c r="AE156" s="125"/>
      <c r="AF156" s="17">
        <f t="shared" si="74"/>
        <v>0.44999999999999996</v>
      </c>
      <c r="AG156" s="15">
        <f t="shared" si="73"/>
        <v>77.747039999999984</v>
      </c>
      <c r="AH156" s="15">
        <v>16.326878399999995</v>
      </c>
      <c r="AI156" s="16">
        <f t="shared" si="67"/>
        <v>134.34688511999997</v>
      </c>
      <c r="AJ156" s="15">
        <f t="shared" si="68"/>
        <v>241.98050927231995</v>
      </c>
      <c r="AK156" s="14">
        <f t="shared" si="69"/>
        <v>326.67368751763195</v>
      </c>
      <c r="AL156" s="27">
        <f t="shared" si="75"/>
        <v>2.6999999999999997</v>
      </c>
      <c r="AM156" s="106">
        <f t="shared" si="62"/>
        <v>466.48223999999993</v>
      </c>
      <c r="AN156" s="12">
        <v>195.92254079999995</v>
      </c>
      <c r="AO156" s="35">
        <f t="shared" si="70"/>
        <v>904.04258111999991</v>
      </c>
      <c r="AP156" s="12">
        <f t="shared" si="71"/>
        <v>1580.3102811283197</v>
      </c>
      <c r="AQ156" s="11">
        <f t="shared" si="72"/>
        <v>2133.4188795232317</v>
      </c>
      <c r="AR156" s="104">
        <f t="shared" si="76"/>
        <v>0</v>
      </c>
      <c r="AS156" s="30">
        <f t="shared" si="63"/>
        <v>0</v>
      </c>
      <c r="AT156" s="30">
        <v>0</v>
      </c>
      <c r="AU156" s="30">
        <f t="shared" si="64"/>
        <v>0</v>
      </c>
      <c r="AV156" s="30">
        <f t="shared" si="65"/>
        <v>0</v>
      </c>
      <c r="AW156" s="29">
        <f t="shared" si="66"/>
        <v>0</v>
      </c>
      <c r="AX156" s="158"/>
      <c r="AY156" s="334">
        <v>3</v>
      </c>
      <c r="AZ156" s="328">
        <v>1</v>
      </c>
      <c r="BA156" s="327"/>
      <c r="BB156" s="325">
        <f t="shared" si="77"/>
        <v>48.980635199999981</v>
      </c>
      <c r="BC156" s="325">
        <f t="shared" si="78"/>
        <v>195.92254079999995</v>
      </c>
      <c r="BD156" s="333">
        <f t="shared" si="79"/>
        <v>0</v>
      </c>
    </row>
    <row r="157" spans="1:56" s="2" customFormat="1" ht="18.75" customHeight="1" x14ac:dyDescent="0.2">
      <c r="A157" s="231">
        <v>532</v>
      </c>
      <c r="B157" s="237" t="s">
        <v>144</v>
      </c>
      <c r="C157" s="231" t="s">
        <v>140</v>
      </c>
      <c r="D157" s="261">
        <v>46078</v>
      </c>
      <c r="E157" s="255">
        <v>6</v>
      </c>
      <c r="F157" s="267" t="s">
        <v>71</v>
      </c>
      <c r="G157" s="76">
        <v>0</v>
      </c>
      <c r="H157" s="77">
        <v>3</v>
      </c>
      <c r="I157" s="78">
        <v>0</v>
      </c>
      <c r="J157" s="79">
        <v>0.44999999999999996</v>
      </c>
      <c r="K157" s="78">
        <v>0</v>
      </c>
      <c r="L157" s="79">
        <v>2.6999999999999997</v>
      </c>
      <c r="M157" s="80"/>
      <c r="N157" s="81"/>
      <c r="O157" s="257">
        <v>1</v>
      </c>
      <c r="P157" s="252">
        <v>0.6</v>
      </c>
      <c r="Q157" s="102">
        <v>0</v>
      </c>
      <c r="R157" s="103">
        <v>1.9979999999999998E-3</v>
      </c>
      <c r="S157" s="34"/>
      <c r="T157" s="32"/>
      <c r="U157" s="32" t="s">
        <v>3</v>
      </c>
      <c r="V157" s="32"/>
      <c r="W157" s="32"/>
      <c r="X157" s="32" t="s">
        <v>3</v>
      </c>
      <c r="Y157" s="32"/>
      <c r="Z157" s="32"/>
      <c r="AA157" s="33" t="s">
        <v>2</v>
      </c>
      <c r="AB157" s="32"/>
      <c r="AC157" s="32"/>
      <c r="AD157" s="31" t="s">
        <v>3</v>
      </c>
      <c r="AE157" s="125"/>
      <c r="AF157" s="17">
        <f t="shared" si="74"/>
        <v>0.44999999999999996</v>
      </c>
      <c r="AG157" s="15">
        <f t="shared" si="73"/>
        <v>77.747039999999984</v>
      </c>
      <c r="AH157" s="15">
        <v>16.326878399999995</v>
      </c>
      <c r="AI157" s="16">
        <f t="shared" si="67"/>
        <v>134.34688511999997</v>
      </c>
      <c r="AJ157" s="15">
        <f t="shared" si="68"/>
        <v>241.98050927231995</v>
      </c>
      <c r="AK157" s="14">
        <f t="shared" si="69"/>
        <v>326.67368751763195</v>
      </c>
      <c r="AL157" s="27">
        <f t="shared" si="75"/>
        <v>2.6999999999999997</v>
      </c>
      <c r="AM157" s="106">
        <f t="shared" si="62"/>
        <v>466.48223999999993</v>
      </c>
      <c r="AN157" s="12">
        <v>195.92254079999995</v>
      </c>
      <c r="AO157" s="35">
        <f t="shared" si="70"/>
        <v>904.04258111999991</v>
      </c>
      <c r="AP157" s="12">
        <f t="shared" si="71"/>
        <v>1580.3102811283197</v>
      </c>
      <c r="AQ157" s="11">
        <f t="shared" si="72"/>
        <v>2133.4188795232317</v>
      </c>
      <c r="AR157" s="104">
        <f t="shared" si="76"/>
        <v>0</v>
      </c>
      <c r="AS157" s="30">
        <f t="shared" si="63"/>
        <v>0</v>
      </c>
      <c r="AT157" s="30">
        <v>0</v>
      </c>
      <c r="AU157" s="30">
        <f t="shared" si="64"/>
        <v>0</v>
      </c>
      <c r="AV157" s="30">
        <f t="shared" si="65"/>
        <v>0</v>
      </c>
      <c r="AW157" s="29">
        <f t="shared" si="66"/>
        <v>0</v>
      </c>
      <c r="AX157" s="158"/>
      <c r="AY157" s="334">
        <v>3</v>
      </c>
      <c r="AZ157" s="328">
        <v>1</v>
      </c>
      <c r="BA157" s="327"/>
      <c r="BB157" s="325">
        <f t="shared" si="77"/>
        <v>48.980635199999981</v>
      </c>
      <c r="BC157" s="325">
        <f t="shared" si="78"/>
        <v>195.92254079999995</v>
      </c>
      <c r="BD157" s="333">
        <f t="shared" si="79"/>
        <v>0</v>
      </c>
    </row>
    <row r="158" spans="1:56" s="2" customFormat="1" ht="18.75" customHeight="1" x14ac:dyDescent="0.2">
      <c r="A158" s="231">
        <v>533</v>
      </c>
      <c r="B158" s="237" t="s">
        <v>144</v>
      </c>
      <c r="C158" s="231" t="s">
        <v>140</v>
      </c>
      <c r="D158" s="261">
        <v>46079</v>
      </c>
      <c r="E158" s="255">
        <v>6</v>
      </c>
      <c r="F158" s="267" t="s">
        <v>71</v>
      </c>
      <c r="G158" s="76">
        <v>0</v>
      </c>
      <c r="H158" s="77">
        <v>3</v>
      </c>
      <c r="I158" s="78">
        <v>0</v>
      </c>
      <c r="J158" s="79">
        <v>0.44999999999999996</v>
      </c>
      <c r="K158" s="78">
        <v>0</v>
      </c>
      <c r="L158" s="79">
        <v>2.6999999999999997</v>
      </c>
      <c r="M158" s="80"/>
      <c r="N158" s="81"/>
      <c r="O158" s="257">
        <v>1</v>
      </c>
      <c r="P158" s="252">
        <v>0.6</v>
      </c>
      <c r="Q158" s="102">
        <v>0</v>
      </c>
      <c r="R158" s="103">
        <v>1.9979999999999998E-3</v>
      </c>
      <c r="S158" s="34"/>
      <c r="T158" s="32"/>
      <c r="U158" s="32" t="s">
        <v>3</v>
      </c>
      <c r="V158" s="32"/>
      <c r="W158" s="32"/>
      <c r="X158" s="32" t="s">
        <v>3</v>
      </c>
      <c r="Y158" s="32"/>
      <c r="Z158" s="32"/>
      <c r="AA158" s="33" t="s">
        <v>2</v>
      </c>
      <c r="AB158" s="32"/>
      <c r="AC158" s="32"/>
      <c r="AD158" s="31" t="s">
        <v>3</v>
      </c>
      <c r="AE158" s="125"/>
      <c r="AF158" s="17">
        <f t="shared" si="74"/>
        <v>0.44999999999999996</v>
      </c>
      <c r="AG158" s="15">
        <f t="shared" si="73"/>
        <v>77.747039999999984</v>
      </c>
      <c r="AH158" s="15">
        <v>16.326878399999995</v>
      </c>
      <c r="AI158" s="16">
        <f t="shared" si="67"/>
        <v>134.34688511999997</v>
      </c>
      <c r="AJ158" s="15">
        <f t="shared" si="68"/>
        <v>241.98050927231995</v>
      </c>
      <c r="AK158" s="14">
        <f t="shared" si="69"/>
        <v>326.67368751763195</v>
      </c>
      <c r="AL158" s="27">
        <f t="shared" si="75"/>
        <v>2.6999999999999997</v>
      </c>
      <c r="AM158" s="106">
        <f t="shared" si="62"/>
        <v>466.48223999999993</v>
      </c>
      <c r="AN158" s="12">
        <v>195.92254079999995</v>
      </c>
      <c r="AO158" s="35">
        <f t="shared" si="70"/>
        <v>904.04258111999991</v>
      </c>
      <c r="AP158" s="12">
        <f t="shared" si="71"/>
        <v>1580.3102811283197</v>
      </c>
      <c r="AQ158" s="11">
        <f t="shared" si="72"/>
        <v>2133.4188795232317</v>
      </c>
      <c r="AR158" s="104">
        <f t="shared" si="76"/>
        <v>0</v>
      </c>
      <c r="AS158" s="30">
        <f t="shared" si="63"/>
        <v>0</v>
      </c>
      <c r="AT158" s="30">
        <v>0</v>
      </c>
      <c r="AU158" s="30">
        <f t="shared" si="64"/>
        <v>0</v>
      </c>
      <c r="AV158" s="30">
        <f t="shared" si="65"/>
        <v>0</v>
      </c>
      <c r="AW158" s="29">
        <f t="shared" si="66"/>
        <v>0</v>
      </c>
      <c r="AX158" s="158"/>
      <c r="AY158" s="334">
        <v>3</v>
      </c>
      <c r="AZ158" s="328">
        <v>1</v>
      </c>
      <c r="BA158" s="327"/>
      <c r="BB158" s="325">
        <f t="shared" si="77"/>
        <v>48.980635199999981</v>
      </c>
      <c r="BC158" s="325">
        <f t="shared" si="78"/>
        <v>195.92254079999995</v>
      </c>
      <c r="BD158" s="333">
        <f t="shared" si="79"/>
        <v>0</v>
      </c>
    </row>
    <row r="159" spans="1:56" s="2" customFormat="1" ht="18.75" customHeight="1" x14ac:dyDescent="0.2">
      <c r="A159" s="231">
        <v>534</v>
      </c>
      <c r="B159" s="237" t="s">
        <v>144</v>
      </c>
      <c r="C159" s="231" t="s">
        <v>140</v>
      </c>
      <c r="D159" s="261">
        <v>46080</v>
      </c>
      <c r="E159" s="255">
        <v>6</v>
      </c>
      <c r="F159" s="267" t="s">
        <v>71</v>
      </c>
      <c r="G159" s="76">
        <v>0</v>
      </c>
      <c r="H159" s="77">
        <v>3</v>
      </c>
      <c r="I159" s="78">
        <v>0</v>
      </c>
      <c r="J159" s="79">
        <v>0.44999999999999996</v>
      </c>
      <c r="K159" s="78">
        <v>0</v>
      </c>
      <c r="L159" s="79">
        <v>2.6999999999999997</v>
      </c>
      <c r="M159" s="80"/>
      <c r="N159" s="81"/>
      <c r="O159" s="257">
        <v>1</v>
      </c>
      <c r="P159" s="252">
        <v>0.6</v>
      </c>
      <c r="Q159" s="102">
        <v>0</v>
      </c>
      <c r="R159" s="103">
        <v>1.9979999999999998E-3</v>
      </c>
      <c r="S159" s="34"/>
      <c r="T159" s="32"/>
      <c r="U159" s="32" t="s">
        <v>3</v>
      </c>
      <c r="V159" s="32"/>
      <c r="W159" s="32"/>
      <c r="X159" s="32" t="s">
        <v>3</v>
      </c>
      <c r="Y159" s="32"/>
      <c r="Z159" s="32"/>
      <c r="AA159" s="33" t="s">
        <v>2</v>
      </c>
      <c r="AB159" s="32"/>
      <c r="AC159" s="32"/>
      <c r="AD159" s="31" t="s">
        <v>3</v>
      </c>
      <c r="AE159" s="125"/>
      <c r="AF159" s="17">
        <f t="shared" si="74"/>
        <v>0.44999999999999996</v>
      </c>
      <c r="AG159" s="15">
        <f t="shared" si="73"/>
        <v>77.747039999999984</v>
      </c>
      <c r="AH159" s="15">
        <v>16.326878399999995</v>
      </c>
      <c r="AI159" s="16">
        <f t="shared" si="67"/>
        <v>134.34688511999997</v>
      </c>
      <c r="AJ159" s="15">
        <f t="shared" si="68"/>
        <v>241.98050927231995</v>
      </c>
      <c r="AK159" s="14">
        <f t="shared" si="69"/>
        <v>326.67368751763195</v>
      </c>
      <c r="AL159" s="27">
        <f t="shared" si="75"/>
        <v>2.6999999999999997</v>
      </c>
      <c r="AM159" s="106">
        <f t="shared" si="62"/>
        <v>466.48223999999993</v>
      </c>
      <c r="AN159" s="12">
        <v>195.92254079999995</v>
      </c>
      <c r="AO159" s="35">
        <f t="shared" si="70"/>
        <v>904.04258111999991</v>
      </c>
      <c r="AP159" s="12">
        <f t="shared" si="71"/>
        <v>1580.3102811283197</v>
      </c>
      <c r="AQ159" s="11">
        <f t="shared" si="72"/>
        <v>2133.4188795232317</v>
      </c>
      <c r="AR159" s="104">
        <f t="shared" si="76"/>
        <v>0</v>
      </c>
      <c r="AS159" s="30">
        <f t="shared" si="63"/>
        <v>0</v>
      </c>
      <c r="AT159" s="30">
        <v>0</v>
      </c>
      <c r="AU159" s="30">
        <f t="shared" si="64"/>
        <v>0</v>
      </c>
      <c r="AV159" s="30">
        <f t="shared" si="65"/>
        <v>0</v>
      </c>
      <c r="AW159" s="29">
        <f t="shared" si="66"/>
        <v>0</v>
      </c>
      <c r="AX159" s="158"/>
      <c r="AY159" s="334">
        <v>3</v>
      </c>
      <c r="AZ159" s="328">
        <v>1</v>
      </c>
      <c r="BA159" s="327"/>
      <c r="BB159" s="325">
        <f t="shared" si="77"/>
        <v>48.980635199999981</v>
      </c>
      <c r="BC159" s="325">
        <f t="shared" si="78"/>
        <v>195.92254079999995</v>
      </c>
      <c r="BD159" s="333">
        <f t="shared" si="79"/>
        <v>0</v>
      </c>
    </row>
    <row r="160" spans="1:56" s="2" customFormat="1" ht="18.75" customHeight="1" x14ac:dyDescent="0.2">
      <c r="A160" s="231">
        <v>535</v>
      </c>
      <c r="B160" s="237" t="s">
        <v>144</v>
      </c>
      <c r="C160" s="231" t="s">
        <v>143</v>
      </c>
      <c r="D160" s="261">
        <v>46081</v>
      </c>
      <c r="E160" s="255">
        <v>6</v>
      </c>
      <c r="F160" s="267" t="s">
        <v>71</v>
      </c>
      <c r="G160" s="76">
        <v>0</v>
      </c>
      <c r="H160" s="77">
        <v>3</v>
      </c>
      <c r="I160" s="78">
        <v>0</v>
      </c>
      <c r="J160" s="79">
        <v>0.44999999999999996</v>
      </c>
      <c r="K160" s="78">
        <v>0</v>
      </c>
      <c r="L160" s="79">
        <v>2.6999999999999997</v>
      </c>
      <c r="M160" s="80"/>
      <c r="N160" s="81"/>
      <c r="O160" s="257">
        <v>1</v>
      </c>
      <c r="P160" s="252">
        <v>0.6</v>
      </c>
      <c r="Q160" s="102">
        <v>0</v>
      </c>
      <c r="R160" s="103">
        <v>1.9979999999999998E-3</v>
      </c>
      <c r="S160" s="34"/>
      <c r="T160" s="32"/>
      <c r="U160" s="32" t="s">
        <v>3</v>
      </c>
      <c r="V160" s="32"/>
      <c r="W160" s="32"/>
      <c r="X160" s="32" t="s">
        <v>3</v>
      </c>
      <c r="Y160" s="32"/>
      <c r="Z160" s="32"/>
      <c r="AA160" s="33" t="s">
        <v>2</v>
      </c>
      <c r="AB160" s="32"/>
      <c r="AC160" s="32"/>
      <c r="AD160" s="31" t="s">
        <v>3</v>
      </c>
      <c r="AE160" s="125"/>
      <c r="AF160" s="17">
        <f t="shared" si="74"/>
        <v>0.44999999999999996</v>
      </c>
      <c r="AG160" s="15">
        <f t="shared" si="73"/>
        <v>77.747039999999984</v>
      </c>
      <c r="AH160" s="15">
        <v>16.326878399999995</v>
      </c>
      <c r="AI160" s="16">
        <f t="shared" si="67"/>
        <v>134.34688511999997</v>
      </c>
      <c r="AJ160" s="15">
        <f t="shared" si="68"/>
        <v>241.98050927231995</v>
      </c>
      <c r="AK160" s="14">
        <f t="shared" si="69"/>
        <v>326.67368751763195</v>
      </c>
      <c r="AL160" s="27">
        <f t="shared" si="75"/>
        <v>2.6999999999999997</v>
      </c>
      <c r="AM160" s="106">
        <f t="shared" ref="AM160:AM165" si="80">AL160*(77.13*1.4*1.6)</f>
        <v>466.48223999999993</v>
      </c>
      <c r="AN160" s="12">
        <v>195.92254079999995</v>
      </c>
      <c r="AO160" s="35">
        <f t="shared" si="70"/>
        <v>904.04258111999991</v>
      </c>
      <c r="AP160" s="12">
        <f t="shared" si="71"/>
        <v>1580.3102811283197</v>
      </c>
      <c r="AQ160" s="11">
        <f t="shared" si="72"/>
        <v>2133.4188795232317</v>
      </c>
      <c r="AR160" s="104">
        <f t="shared" si="76"/>
        <v>0</v>
      </c>
      <c r="AS160" s="30">
        <f t="shared" ref="AS160:AS168" si="81">AR160*(77.13*1.4*1.6)</f>
        <v>0</v>
      </c>
      <c r="AT160" s="30">
        <v>0</v>
      </c>
      <c r="AU160" s="30">
        <f t="shared" si="64"/>
        <v>0</v>
      </c>
      <c r="AV160" s="30">
        <f t="shared" si="65"/>
        <v>0</v>
      </c>
      <c r="AW160" s="29">
        <f t="shared" si="66"/>
        <v>0</v>
      </c>
      <c r="AX160" s="158"/>
      <c r="AY160" s="334">
        <v>3</v>
      </c>
      <c r="AZ160" s="328">
        <v>1</v>
      </c>
      <c r="BA160" s="327"/>
      <c r="BB160" s="325">
        <f t="shared" si="77"/>
        <v>48.980635199999981</v>
      </c>
      <c r="BC160" s="325">
        <f t="shared" si="78"/>
        <v>195.92254079999995</v>
      </c>
      <c r="BD160" s="333">
        <f t="shared" si="79"/>
        <v>0</v>
      </c>
    </row>
    <row r="161" spans="1:56" s="2" customFormat="1" ht="18.75" customHeight="1" x14ac:dyDescent="0.2">
      <c r="A161" s="231">
        <v>536</v>
      </c>
      <c r="B161" s="237" t="s">
        <v>144</v>
      </c>
      <c r="C161" s="231" t="s">
        <v>143</v>
      </c>
      <c r="D161" s="261">
        <v>46085</v>
      </c>
      <c r="E161" s="255">
        <v>6</v>
      </c>
      <c r="F161" s="267" t="s">
        <v>71</v>
      </c>
      <c r="G161" s="76">
        <v>0</v>
      </c>
      <c r="H161" s="77">
        <v>3</v>
      </c>
      <c r="I161" s="78">
        <v>0</v>
      </c>
      <c r="J161" s="79">
        <v>0.44999999999999996</v>
      </c>
      <c r="K161" s="78">
        <v>0</v>
      </c>
      <c r="L161" s="79">
        <v>2.6999999999999997</v>
      </c>
      <c r="M161" s="80"/>
      <c r="N161" s="81"/>
      <c r="O161" s="257">
        <v>1</v>
      </c>
      <c r="P161" s="252">
        <v>0.6</v>
      </c>
      <c r="Q161" s="102">
        <v>0</v>
      </c>
      <c r="R161" s="103">
        <v>1.9979999999999998E-3</v>
      </c>
      <c r="S161" s="34"/>
      <c r="T161" s="32"/>
      <c r="U161" s="32" t="s">
        <v>3</v>
      </c>
      <c r="V161" s="32"/>
      <c r="W161" s="32"/>
      <c r="X161" s="32" t="s">
        <v>3</v>
      </c>
      <c r="Y161" s="32"/>
      <c r="Z161" s="32"/>
      <c r="AA161" s="33" t="s">
        <v>2</v>
      </c>
      <c r="AB161" s="32"/>
      <c r="AC161" s="32"/>
      <c r="AD161" s="31" t="s">
        <v>3</v>
      </c>
      <c r="AE161" s="125"/>
      <c r="AF161" s="17">
        <f t="shared" si="74"/>
        <v>0.44999999999999996</v>
      </c>
      <c r="AG161" s="15">
        <f t="shared" si="73"/>
        <v>77.747039999999984</v>
      </c>
      <c r="AH161" s="15">
        <v>16.326878399999995</v>
      </c>
      <c r="AI161" s="16">
        <f t="shared" si="67"/>
        <v>134.34688511999997</v>
      </c>
      <c r="AJ161" s="15">
        <f t="shared" si="68"/>
        <v>241.98050927231995</v>
      </c>
      <c r="AK161" s="14">
        <f t="shared" si="69"/>
        <v>326.67368751763195</v>
      </c>
      <c r="AL161" s="27">
        <f t="shared" si="75"/>
        <v>2.6999999999999997</v>
      </c>
      <c r="AM161" s="106">
        <f t="shared" si="80"/>
        <v>466.48223999999993</v>
      </c>
      <c r="AN161" s="12">
        <v>195.92254079999995</v>
      </c>
      <c r="AO161" s="35">
        <f t="shared" si="70"/>
        <v>904.04258111999991</v>
      </c>
      <c r="AP161" s="12">
        <f t="shared" si="71"/>
        <v>1580.3102811283197</v>
      </c>
      <c r="AQ161" s="11">
        <f t="shared" si="72"/>
        <v>2133.4188795232317</v>
      </c>
      <c r="AR161" s="104">
        <f t="shared" si="76"/>
        <v>0</v>
      </c>
      <c r="AS161" s="30">
        <f t="shared" si="81"/>
        <v>0</v>
      </c>
      <c r="AT161" s="30">
        <v>0</v>
      </c>
      <c r="AU161" s="30">
        <f t="shared" si="64"/>
        <v>0</v>
      </c>
      <c r="AV161" s="30">
        <f t="shared" si="65"/>
        <v>0</v>
      </c>
      <c r="AW161" s="29">
        <f t="shared" si="66"/>
        <v>0</v>
      </c>
      <c r="AX161" s="158"/>
      <c r="AY161" s="334">
        <v>3</v>
      </c>
      <c r="AZ161" s="328">
        <v>1</v>
      </c>
      <c r="BA161" s="327"/>
      <c r="BB161" s="325">
        <f t="shared" si="77"/>
        <v>48.980635199999981</v>
      </c>
      <c r="BC161" s="325">
        <f t="shared" si="78"/>
        <v>195.92254079999995</v>
      </c>
      <c r="BD161" s="333">
        <f t="shared" si="79"/>
        <v>0</v>
      </c>
    </row>
    <row r="162" spans="1:56" s="2" customFormat="1" ht="18.75" customHeight="1" x14ac:dyDescent="0.2">
      <c r="A162" s="231">
        <v>537</v>
      </c>
      <c r="B162" s="237" t="s">
        <v>144</v>
      </c>
      <c r="C162" s="231" t="s">
        <v>143</v>
      </c>
      <c r="D162" s="261">
        <v>46087</v>
      </c>
      <c r="E162" s="255">
        <v>6</v>
      </c>
      <c r="F162" s="267" t="s">
        <v>71</v>
      </c>
      <c r="G162" s="76">
        <v>0</v>
      </c>
      <c r="H162" s="77">
        <v>3</v>
      </c>
      <c r="I162" s="78">
        <v>0</v>
      </c>
      <c r="J162" s="79">
        <v>0.44999999999999996</v>
      </c>
      <c r="K162" s="78">
        <v>0</v>
      </c>
      <c r="L162" s="79">
        <v>2.6999999999999997</v>
      </c>
      <c r="M162" s="80"/>
      <c r="N162" s="81"/>
      <c r="O162" s="257">
        <v>1</v>
      </c>
      <c r="P162" s="252">
        <v>0.6</v>
      </c>
      <c r="Q162" s="102">
        <v>0</v>
      </c>
      <c r="R162" s="103">
        <v>1.9979999999999998E-3</v>
      </c>
      <c r="S162" s="34"/>
      <c r="T162" s="32"/>
      <c r="U162" s="32" t="s">
        <v>3</v>
      </c>
      <c r="V162" s="32"/>
      <c r="W162" s="32"/>
      <c r="X162" s="32" t="s">
        <v>3</v>
      </c>
      <c r="Y162" s="32"/>
      <c r="Z162" s="32"/>
      <c r="AA162" s="33" t="s">
        <v>2</v>
      </c>
      <c r="AB162" s="32"/>
      <c r="AC162" s="32"/>
      <c r="AD162" s="31" t="s">
        <v>3</v>
      </c>
      <c r="AE162" s="125"/>
      <c r="AF162" s="17">
        <f t="shared" si="74"/>
        <v>0.44999999999999996</v>
      </c>
      <c r="AG162" s="15">
        <f t="shared" si="73"/>
        <v>77.747039999999984</v>
      </c>
      <c r="AH162" s="15">
        <v>16.326878399999995</v>
      </c>
      <c r="AI162" s="16">
        <f t="shared" si="67"/>
        <v>134.34688511999997</v>
      </c>
      <c r="AJ162" s="15">
        <f t="shared" si="68"/>
        <v>241.98050927231995</v>
      </c>
      <c r="AK162" s="14">
        <f t="shared" si="69"/>
        <v>326.67368751763195</v>
      </c>
      <c r="AL162" s="27">
        <f t="shared" si="75"/>
        <v>2.6999999999999997</v>
      </c>
      <c r="AM162" s="106">
        <f t="shared" si="80"/>
        <v>466.48223999999993</v>
      </c>
      <c r="AN162" s="12">
        <v>195.92254079999995</v>
      </c>
      <c r="AO162" s="35">
        <f t="shared" si="70"/>
        <v>904.04258111999991</v>
      </c>
      <c r="AP162" s="12">
        <f t="shared" si="71"/>
        <v>1580.3102811283197</v>
      </c>
      <c r="AQ162" s="11">
        <f t="shared" si="72"/>
        <v>2133.4188795232317</v>
      </c>
      <c r="AR162" s="104">
        <f t="shared" si="76"/>
        <v>0</v>
      </c>
      <c r="AS162" s="30">
        <f t="shared" si="81"/>
        <v>0</v>
      </c>
      <c r="AT162" s="30">
        <v>0</v>
      </c>
      <c r="AU162" s="30">
        <f t="shared" si="64"/>
        <v>0</v>
      </c>
      <c r="AV162" s="30">
        <f t="shared" si="65"/>
        <v>0</v>
      </c>
      <c r="AW162" s="29">
        <f t="shared" si="66"/>
        <v>0</v>
      </c>
      <c r="AX162" s="158"/>
      <c r="AY162" s="334">
        <v>3</v>
      </c>
      <c r="AZ162" s="328">
        <v>1</v>
      </c>
      <c r="BA162" s="327"/>
      <c r="BB162" s="325">
        <f t="shared" si="77"/>
        <v>48.980635199999981</v>
      </c>
      <c r="BC162" s="325">
        <f t="shared" si="78"/>
        <v>195.92254079999995</v>
      </c>
      <c r="BD162" s="333">
        <f t="shared" si="79"/>
        <v>0</v>
      </c>
    </row>
    <row r="163" spans="1:56" s="159" customFormat="1" ht="18.75" customHeight="1" x14ac:dyDescent="0.2">
      <c r="A163" s="233">
        <v>538</v>
      </c>
      <c r="B163" s="238" t="s">
        <v>144</v>
      </c>
      <c r="C163" s="233" t="s">
        <v>143</v>
      </c>
      <c r="D163" s="266">
        <v>46088</v>
      </c>
      <c r="E163" s="256">
        <v>6</v>
      </c>
      <c r="F163" s="268" t="s">
        <v>71</v>
      </c>
      <c r="G163" s="133">
        <v>0</v>
      </c>
      <c r="H163" s="134">
        <v>3</v>
      </c>
      <c r="I163" s="135">
        <v>0</v>
      </c>
      <c r="J163" s="136">
        <v>0.44999999999999996</v>
      </c>
      <c r="K163" s="135">
        <v>0</v>
      </c>
      <c r="L163" s="136">
        <v>2.6999999999999997</v>
      </c>
      <c r="M163" s="137"/>
      <c r="N163" s="138"/>
      <c r="O163" s="258">
        <v>1</v>
      </c>
      <c r="P163" s="253">
        <v>0.6</v>
      </c>
      <c r="Q163" s="139">
        <v>0</v>
      </c>
      <c r="R163" s="140">
        <v>1.9979999999999998E-3</v>
      </c>
      <c r="S163" s="160"/>
      <c r="T163" s="161"/>
      <c r="U163" s="161" t="s">
        <v>3</v>
      </c>
      <c r="V163" s="161"/>
      <c r="W163" s="161"/>
      <c r="X163" s="161" t="s">
        <v>3</v>
      </c>
      <c r="Y163" s="161"/>
      <c r="Z163" s="161"/>
      <c r="AA163" s="162" t="s">
        <v>2</v>
      </c>
      <c r="AB163" s="161"/>
      <c r="AC163" s="161"/>
      <c r="AD163" s="163" t="s">
        <v>3</v>
      </c>
      <c r="AE163" s="144"/>
      <c r="AF163" s="148">
        <f t="shared" si="74"/>
        <v>0.44999999999999996</v>
      </c>
      <c r="AG163" s="149">
        <f t="shared" si="73"/>
        <v>77.747039999999984</v>
      </c>
      <c r="AH163" s="149">
        <v>16.326878399999995</v>
      </c>
      <c r="AI163" s="150">
        <f t="shared" si="67"/>
        <v>134.34688511999997</v>
      </c>
      <c r="AJ163" s="149">
        <f t="shared" si="68"/>
        <v>241.98050927231995</v>
      </c>
      <c r="AK163" s="151">
        <f t="shared" si="69"/>
        <v>326.67368751763195</v>
      </c>
      <c r="AL163" s="183">
        <f t="shared" si="75"/>
        <v>2.6999999999999997</v>
      </c>
      <c r="AM163" s="168">
        <f t="shared" si="80"/>
        <v>466.48223999999993</v>
      </c>
      <c r="AN163" s="152">
        <v>195.92254079999995</v>
      </c>
      <c r="AO163" s="153">
        <f t="shared" si="70"/>
        <v>904.04258111999991</v>
      </c>
      <c r="AP163" s="152">
        <f t="shared" si="71"/>
        <v>1580.3102811283197</v>
      </c>
      <c r="AQ163" s="154">
        <f t="shared" si="72"/>
        <v>2133.4188795232317</v>
      </c>
      <c r="AR163" s="155">
        <f t="shared" si="76"/>
        <v>0</v>
      </c>
      <c r="AS163" s="156">
        <f t="shared" si="81"/>
        <v>0</v>
      </c>
      <c r="AT163" s="156">
        <v>0</v>
      </c>
      <c r="AU163" s="156">
        <f t="shared" ref="AU163:AU168" si="82">AT163+AS163+(AS163*0.174)+(AS163*0.344)</f>
        <v>0</v>
      </c>
      <c r="AV163" s="156">
        <f t="shared" ref="AV163:AV168" si="83">AU163+(0.847*AS163)+(0.311*AU163)</f>
        <v>0</v>
      </c>
      <c r="AW163" s="157">
        <f t="shared" ref="AW163:AW168" si="84">AV163+(0.35*AV163)</f>
        <v>0</v>
      </c>
      <c r="AX163" s="158"/>
      <c r="AY163" s="334">
        <v>3</v>
      </c>
      <c r="AZ163" s="328">
        <v>1</v>
      </c>
      <c r="BA163" s="325"/>
      <c r="BB163" s="325">
        <f t="shared" si="77"/>
        <v>48.980635199999981</v>
      </c>
      <c r="BC163" s="325">
        <f t="shared" si="78"/>
        <v>195.92254079999995</v>
      </c>
      <c r="BD163" s="333">
        <f t="shared" si="79"/>
        <v>0</v>
      </c>
    </row>
    <row r="164" spans="1:56" s="159" customFormat="1" ht="18.75" customHeight="1" x14ac:dyDescent="0.2">
      <c r="A164" s="233">
        <v>545</v>
      </c>
      <c r="B164" s="242" t="s">
        <v>139</v>
      </c>
      <c r="C164" s="247" t="s">
        <v>140</v>
      </c>
      <c r="D164" s="266" t="s">
        <v>238</v>
      </c>
      <c r="E164" s="282">
        <v>6</v>
      </c>
      <c r="F164" s="283" t="s">
        <v>4</v>
      </c>
      <c r="G164" s="164">
        <v>0</v>
      </c>
      <c r="H164" s="165">
        <v>3</v>
      </c>
      <c r="I164" s="135">
        <v>0</v>
      </c>
      <c r="J164" s="136">
        <v>0.44999999999999996</v>
      </c>
      <c r="K164" s="135">
        <v>0</v>
      </c>
      <c r="L164" s="136">
        <v>2.6999999999999997</v>
      </c>
      <c r="M164" s="137"/>
      <c r="N164" s="138"/>
      <c r="O164" s="258">
        <v>1</v>
      </c>
      <c r="P164" s="253">
        <v>0.6</v>
      </c>
      <c r="Q164" s="139">
        <v>0</v>
      </c>
      <c r="R164" s="140">
        <v>1.9979999999999998E-3</v>
      </c>
      <c r="S164" s="160" t="s">
        <v>3</v>
      </c>
      <c r="T164" s="161"/>
      <c r="U164" s="161"/>
      <c r="V164" s="161" t="s">
        <v>3</v>
      </c>
      <c r="W164" s="161"/>
      <c r="X164" s="161"/>
      <c r="Y164" s="161" t="s">
        <v>3</v>
      </c>
      <c r="Z164" s="161"/>
      <c r="AA164" s="161"/>
      <c r="AB164" s="162" t="s">
        <v>2</v>
      </c>
      <c r="AC164" s="161"/>
      <c r="AD164" s="163"/>
      <c r="AE164" s="144"/>
      <c r="AF164" s="166">
        <f t="shared" si="74"/>
        <v>0.44999999999999996</v>
      </c>
      <c r="AG164" s="149">
        <f t="shared" si="73"/>
        <v>77.747039999999984</v>
      </c>
      <c r="AH164" s="156">
        <v>16.326878399999995</v>
      </c>
      <c r="AI164" s="156">
        <f t="shared" ref="AI164:AI168" si="85">AH164+AG164+(AG164*0.174)+(AG164*0.344)</f>
        <v>134.34688511999997</v>
      </c>
      <c r="AJ164" s="156">
        <f t="shared" ref="AJ164:AJ168" si="86">AI164+(0.847*AG164)+(0.311*AI164)</f>
        <v>241.98050927231995</v>
      </c>
      <c r="AK164" s="157">
        <f t="shared" ref="AK164:AK168" si="87">AJ164+(0.35*AJ164)</f>
        <v>326.67368751763195</v>
      </c>
      <c r="AL164" s="167">
        <f t="shared" si="75"/>
        <v>2.6999999999999997</v>
      </c>
      <c r="AM164" s="168">
        <f t="shared" si="80"/>
        <v>466.48223999999993</v>
      </c>
      <c r="AN164" s="156">
        <v>195.92254079999995</v>
      </c>
      <c r="AO164" s="156">
        <f t="shared" ref="AO164:AO168" si="88">AN164+AM164+(AM164*0.174)+(AM164*0.344)</f>
        <v>904.04258111999991</v>
      </c>
      <c r="AP164" s="156">
        <f t="shared" ref="AP164:AP168" si="89">AO164+(0.847*AM164)+(0.311*AO164)</f>
        <v>1580.3102811283197</v>
      </c>
      <c r="AQ164" s="157">
        <f t="shared" ref="AQ164:AQ168" si="90">AP164+(0.35*AP164)</f>
        <v>2133.4188795232317</v>
      </c>
      <c r="AR164" s="155">
        <f t="shared" si="76"/>
        <v>0</v>
      </c>
      <c r="AS164" s="156">
        <f t="shared" si="81"/>
        <v>0</v>
      </c>
      <c r="AT164" s="156">
        <v>0</v>
      </c>
      <c r="AU164" s="156">
        <f t="shared" si="82"/>
        <v>0</v>
      </c>
      <c r="AV164" s="156">
        <f t="shared" si="83"/>
        <v>0</v>
      </c>
      <c r="AW164" s="157">
        <f t="shared" si="84"/>
        <v>0</v>
      </c>
      <c r="AX164" s="158"/>
      <c r="AY164" s="334">
        <v>3</v>
      </c>
      <c r="AZ164" s="328">
        <v>1</v>
      </c>
      <c r="BA164" s="325"/>
      <c r="BB164" s="325">
        <f t="shared" si="77"/>
        <v>48.980635199999981</v>
      </c>
      <c r="BC164" s="325">
        <f t="shared" si="78"/>
        <v>195.92254079999995</v>
      </c>
      <c r="BD164" s="333">
        <f t="shared" si="79"/>
        <v>0</v>
      </c>
    </row>
    <row r="165" spans="1:56" s="159" customFormat="1" ht="18.75" customHeight="1" thickBot="1" x14ac:dyDescent="0.25">
      <c r="A165" s="234">
        <v>546</v>
      </c>
      <c r="B165" s="243" t="s">
        <v>139</v>
      </c>
      <c r="C165" s="234" t="s">
        <v>138</v>
      </c>
      <c r="D165" s="263" t="s">
        <v>238</v>
      </c>
      <c r="E165" s="265">
        <v>6</v>
      </c>
      <c r="F165" s="285" t="s">
        <v>69</v>
      </c>
      <c r="G165" s="169">
        <v>0</v>
      </c>
      <c r="H165" s="170">
        <v>3</v>
      </c>
      <c r="I165" s="171">
        <v>0</v>
      </c>
      <c r="J165" s="172">
        <v>0.44999999999999996</v>
      </c>
      <c r="K165" s="171"/>
      <c r="L165" s="172"/>
      <c r="M165" s="137">
        <v>0</v>
      </c>
      <c r="N165" s="138">
        <v>17.82</v>
      </c>
      <c r="O165" s="259">
        <v>1</v>
      </c>
      <c r="P165" s="254">
        <v>0.6</v>
      </c>
      <c r="Q165" s="173">
        <v>0</v>
      </c>
      <c r="R165" s="174">
        <v>1.9979999999999998E-3</v>
      </c>
      <c r="S165" s="175"/>
      <c r="T165" s="176"/>
      <c r="U165" s="176" t="s">
        <v>3</v>
      </c>
      <c r="V165" s="176"/>
      <c r="W165" s="176"/>
      <c r="X165" s="176" t="s">
        <v>3</v>
      </c>
      <c r="Y165" s="176"/>
      <c r="Z165" s="176"/>
      <c r="AA165" s="177" t="s">
        <v>5</v>
      </c>
      <c r="AB165" s="178"/>
      <c r="AC165" s="176"/>
      <c r="AD165" s="179" t="s">
        <v>3</v>
      </c>
      <c r="AE165" s="144"/>
      <c r="AF165" s="301">
        <f t="shared" si="74"/>
        <v>0.44999999999999996</v>
      </c>
      <c r="AG165" s="302">
        <f>AF165*(77.13*1.4*1.6)</f>
        <v>77.747039999999984</v>
      </c>
      <c r="AH165" s="302">
        <v>16.326878399999995</v>
      </c>
      <c r="AI165" s="302">
        <f t="shared" si="85"/>
        <v>134.34688511999997</v>
      </c>
      <c r="AJ165" s="302">
        <f t="shared" si="86"/>
        <v>241.98050927231995</v>
      </c>
      <c r="AK165" s="303">
        <f t="shared" si="87"/>
        <v>326.67368751763195</v>
      </c>
      <c r="AL165" s="182">
        <f t="shared" si="75"/>
        <v>0</v>
      </c>
      <c r="AM165" s="168">
        <f t="shared" si="80"/>
        <v>0</v>
      </c>
      <c r="AN165" s="180">
        <v>0</v>
      </c>
      <c r="AO165" s="180">
        <f t="shared" si="88"/>
        <v>0</v>
      </c>
      <c r="AP165" s="180">
        <f t="shared" si="89"/>
        <v>0</v>
      </c>
      <c r="AQ165" s="181">
        <f t="shared" si="90"/>
        <v>0</v>
      </c>
      <c r="AR165" s="307">
        <f t="shared" si="76"/>
        <v>17.82</v>
      </c>
      <c r="AS165" s="302">
        <f t="shared" si="81"/>
        <v>3078.782784</v>
      </c>
      <c r="AT165" s="302">
        <v>1724.1183590399999</v>
      </c>
      <c r="AU165" s="302">
        <f t="shared" si="82"/>
        <v>6397.710625151999</v>
      </c>
      <c r="AV165" s="302">
        <f t="shared" si="83"/>
        <v>10995.12764762227</v>
      </c>
      <c r="AW165" s="303">
        <f t="shared" si="84"/>
        <v>14843.422324290064</v>
      </c>
      <c r="AX165" s="158"/>
      <c r="AY165" s="332">
        <v>3</v>
      </c>
      <c r="AZ165" s="325"/>
      <c r="BA165" s="325">
        <v>1</v>
      </c>
      <c r="BB165" s="325">
        <f t="shared" si="77"/>
        <v>48.980635199999981</v>
      </c>
      <c r="BC165" s="325">
        <f t="shared" si="78"/>
        <v>0</v>
      </c>
      <c r="BD165" s="333">
        <f t="shared" si="79"/>
        <v>1724.1183590399999</v>
      </c>
    </row>
    <row r="166" spans="1:56" s="159" customFormat="1" ht="18.75" customHeight="1" x14ac:dyDescent="0.2">
      <c r="A166" s="278">
        <v>11</v>
      </c>
      <c r="B166" s="238" t="s">
        <v>562</v>
      </c>
      <c r="C166" s="278" t="s">
        <v>8</v>
      </c>
      <c r="D166" s="266">
        <v>45138</v>
      </c>
      <c r="E166" s="256">
        <v>6</v>
      </c>
      <c r="F166" s="268" t="s">
        <v>136</v>
      </c>
      <c r="G166" s="133">
        <v>0.5</v>
      </c>
      <c r="H166" s="134">
        <v>2.5</v>
      </c>
      <c r="I166" s="135">
        <v>1.3200000000000003</v>
      </c>
      <c r="J166" s="136">
        <v>1.03125</v>
      </c>
      <c r="K166" s="135"/>
      <c r="L166" s="136"/>
      <c r="M166" s="279">
        <v>24.75</v>
      </c>
      <c r="N166" s="280">
        <v>37.125000000000007</v>
      </c>
      <c r="O166" s="256">
        <v>1.1000000000000001</v>
      </c>
      <c r="P166" s="251">
        <v>1.5</v>
      </c>
      <c r="Q166" s="139">
        <v>1.6500000000000002E-3</v>
      </c>
      <c r="R166" s="140">
        <v>4.5787500000000004E-3</v>
      </c>
      <c r="S166" s="141"/>
      <c r="T166" s="132" t="s">
        <v>3</v>
      </c>
      <c r="U166" s="132"/>
      <c r="V166" s="132"/>
      <c r="W166" s="132" t="s">
        <v>3</v>
      </c>
      <c r="X166" s="132"/>
      <c r="Y166" s="132"/>
      <c r="Z166" s="142" t="s">
        <v>5</v>
      </c>
      <c r="AA166" s="132"/>
      <c r="AB166" s="132"/>
      <c r="AC166" s="132" t="s">
        <v>3</v>
      </c>
      <c r="AD166" s="143"/>
      <c r="AE166" s="144"/>
      <c r="AF166" s="148">
        <f t="shared" si="74"/>
        <v>2.3512500000000003</v>
      </c>
      <c r="AG166" s="149">
        <f t="shared" ref="AG166:AG168" si="91">AF166*(77.13*1.4*1.6)</f>
        <v>406.22828400000003</v>
      </c>
      <c r="AH166" s="149">
        <v>85.307939640000001</v>
      </c>
      <c r="AI166" s="150">
        <f t="shared" si="85"/>
        <v>701.96247475200005</v>
      </c>
      <c r="AJ166" s="149">
        <f t="shared" si="86"/>
        <v>1264.3481609478722</v>
      </c>
      <c r="AK166" s="151">
        <f t="shared" si="87"/>
        <v>1706.8700172796275</v>
      </c>
      <c r="AL166" s="147">
        <f t="shared" si="75"/>
        <v>0</v>
      </c>
      <c r="AM166" s="152">
        <f t="shared" ref="AM166:AM168" si="92">AL166*(77.13*1.4*1.6)</f>
        <v>0</v>
      </c>
      <c r="AN166" s="152">
        <v>0</v>
      </c>
      <c r="AO166" s="153">
        <f t="shared" si="88"/>
        <v>0</v>
      </c>
      <c r="AP166" s="152">
        <f t="shared" si="89"/>
        <v>0</v>
      </c>
      <c r="AQ166" s="154">
        <f t="shared" si="90"/>
        <v>0</v>
      </c>
      <c r="AR166" s="304">
        <f t="shared" si="76"/>
        <v>61.875000000000007</v>
      </c>
      <c r="AS166" s="305">
        <f t="shared" si="81"/>
        <v>10690.218000000001</v>
      </c>
      <c r="AT166" s="305">
        <v>5986.5220800000006</v>
      </c>
      <c r="AU166" s="305">
        <f t="shared" si="82"/>
        <v>22214.273004000002</v>
      </c>
      <c r="AV166" s="305">
        <f t="shared" si="83"/>
        <v>38177.526554244003</v>
      </c>
      <c r="AW166" s="306">
        <f t="shared" si="84"/>
        <v>51539.660848229403</v>
      </c>
      <c r="AX166" s="158"/>
      <c r="AY166" s="332">
        <v>3</v>
      </c>
      <c r="AZ166" s="325"/>
      <c r="BA166" s="325">
        <v>1</v>
      </c>
      <c r="BB166" s="325">
        <f t="shared" si="77"/>
        <v>255.92381892</v>
      </c>
      <c r="BC166" s="325">
        <f t="shared" si="78"/>
        <v>0</v>
      </c>
      <c r="BD166" s="333">
        <f t="shared" si="79"/>
        <v>5986.5220800000006</v>
      </c>
    </row>
    <row r="167" spans="1:56" s="159" customFormat="1" ht="18.75" customHeight="1" x14ac:dyDescent="0.2">
      <c r="A167" s="278">
        <v>12</v>
      </c>
      <c r="B167" s="238" t="s">
        <v>562</v>
      </c>
      <c r="C167" s="233" t="s">
        <v>6</v>
      </c>
      <c r="D167" s="266">
        <v>45136</v>
      </c>
      <c r="E167" s="256">
        <v>6</v>
      </c>
      <c r="F167" s="268" t="s">
        <v>136</v>
      </c>
      <c r="G167" s="133">
        <v>0.5</v>
      </c>
      <c r="H167" s="134">
        <v>2.5</v>
      </c>
      <c r="I167" s="135">
        <v>1.3200000000000003</v>
      </c>
      <c r="J167" s="136">
        <v>1.03125</v>
      </c>
      <c r="K167" s="135"/>
      <c r="L167" s="136"/>
      <c r="M167" s="279">
        <v>24.75</v>
      </c>
      <c r="N167" s="280">
        <v>37.125000000000007</v>
      </c>
      <c r="O167" s="256">
        <v>1.1000000000000001</v>
      </c>
      <c r="P167" s="251">
        <v>1.5</v>
      </c>
      <c r="Q167" s="139">
        <v>1.6500000000000002E-3</v>
      </c>
      <c r="R167" s="140">
        <v>4.5787500000000004E-3</v>
      </c>
      <c r="S167" s="141"/>
      <c r="T167" s="132" t="s">
        <v>3</v>
      </c>
      <c r="U167" s="132"/>
      <c r="V167" s="132"/>
      <c r="W167" s="132" t="s">
        <v>3</v>
      </c>
      <c r="X167" s="132"/>
      <c r="Y167" s="132"/>
      <c r="Z167" s="142" t="s">
        <v>5</v>
      </c>
      <c r="AA167" s="132"/>
      <c r="AB167" s="132"/>
      <c r="AC167" s="132" t="s">
        <v>3</v>
      </c>
      <c r="AD167" s="143"/>
      <c r="AE167" s="144"/>
      <c r="AF167" s="148">
        <f t="shared" si="74"/>
        <v>2.3512500000000003</v>
      </c>
      <c r="AG167" s="149">
        <f t="shared" si="91"/>
        <v>406.22828400000003</v>
      </c>
      <c r="AH167" s="149">
        <v>85.307939640000001</v>
      </c>
      <c r="AI167" s="150">
        <f t="shared" si="85"/>
        <v>701.96247475200005</v>
      </c>
      <c r="AJ167" s="149">
        <f t="shared" si="86"/>
        <v>1264.3481609478722</v>
      </c>
      <c r="AK167" s="151">
        <f t="shared" si="87"/>
        <v>1706.8700172796275</v>
      </c>
      <c r="AL167" s="147">
        <f t="shared" si="75"/>
        <v>0</v>
      </c>
      <c r="AM167" s="152">
        <f t="shared" si="92"/>
        <v>0</v>
      </c>
      <c r="AN167" s="152">
        <v>0</v>
      </c>
      <c r="AO167" s="153">
        <f t="shared" si="88"/>
        <v>0</v>
      </c>
      <c r="AP167" s="152">
        <f t="shared" si="89"/>
        <v>0</v>
      </c>
      <c r="AQ167" s="154">
        <f t="shared" si="90"/>
        <v>0</v>
      </c>
      <c r="AR167" s="155">
        <f t="shared" si="76"/>
        <v>61.875000000000007</v>
      </c>
      <c r="AS167" s="156">
        <f t="shared" si="81"/>
        <v>10690.218000000001</v>
      </c>
      <c r="AT167" s="156">
        <v>5986.5220800000006</v>
      </c>
      <c r="AU167" s="156">
        <f t="shared" si="82"/>
        <v>22214.273004000002</v>
      </c>
      <c r="AV167" s="156">
        <f t="shared" si="83"/>
        <v>38177.526554244003</v>
      </c>
      <c r="AW167" s="157">
        <f t="shared" si="84"/>
        <v>51539.660848229403</v>
      </c>
      <c r="AX167" s="158"/>
      <c r="AY167" s="332">
        <v>3</v>
      </c>
      <c r="AZ167" s="325"/>
      <c r="BA167" s="325">
        <v>1</v>
      </c>
      <c r="BB167" s="325">
        <f t="shared" si="77"/>
        <v>255.92381892</v>
      </c>
      <c r="BC167" s="325">
        <f t="shared" si="78"/>
        <v>0</v>
      </c>
      <c r="BD167" s="333">
        <f t="shared" si="79"/>
        <v>5986.5220800000006</v>
      </c>
    </row>
    <row r="168" spans="1:56" s="159" customFormat="1" ht="18.75" customHeight="1" thickBot="1" x14ac:dyDescent="0.25">
      <c r="A168" s="278">
        <v>13</v>
      </c>
      <c r="B168" s="238" t="s">
        <v>562</v>
      </c>
      <c r="C168" s="233" t="s">
        <v>6</v>
      </c>
      <c r="D168" s="266">
        <v>45137</v>
      </c>
      <c r="E168" s="256">
        <v>6</v>
      </c>
      <c r="F168" s="268" t="s">
        <v>136</v>
      </c>
      <c r="G168" s="133">
        <v>0.5</v>
      </c>
      <c r="H168" s="134">
        <v>2.5</v>
      </c>
      <c r="I168" s="135">
        <v>1.3200000000000003</v>
      </c>
      <c r="J168" s="136">
        <v>1.03125</v>
      </c>
      <c r="K168" s="135"/>
      <c r="L168" s="136"/>
      <c r="M168" s="279">
        <v>24.75</v>
      </c>
      <c r="N168" s="280">
        <v>37.125000000000007</v>
      </c>
      <c r="O168" s="256">
        <v>1.1000000000000001</v>
      </c>
      <c r="P168" s="251">
        <v>1.5</v>
      </c>
      <c r="Q168" s="139">
        <v>1.6500000000000002E-3</v>
      </c>
      <c r="R168" s="140">
        <v>4.5787500000000004E-3</v>
      </c>
      <c r="S168" s="141"/>
      <c r="T168" s="132" t="s">
        <v>3</v>
      </c>
      <c r="U168" s="132"/>
      <c r="V168" s="132"/>
      <c r="W168" s="132" t="s">
        <v>3</v>
      </c>
      <c r="X168" s="132"/>
      <c r="Y168" s="132"/>
      <c r="Z168" s="142" t="s">
        <v>5</v>
      </c>
      <c r="AA168" s="132"/>
      <c r="AB168" s="132"/>
      <c r="AC168" s="132" t="s">
        <v>3</v>
      </c>
      <c r="AD168" s="143"/>
      <c r="AE168" s="144"/>
      <c r="AF168" s="148">
        <f t="shared" si="74"/>
        <v>2.3512500000000003</v>
      </c>
      <c r="AG168" s="149">
        <f t="shared" si="91"/>
        <v>406.22828400000003</v>
      </c>
      <c r="AH168" s="149">
        <v>85.307939640000001</v>
      </c>
      <c r="AI168" s="150">
        <f t="shared" si="85"/>
        <v>701.96247475200005</v>
      </c>
      <c r="AJ168" s="149">
        <f t="shared" si="86"/>
        <v>1264.3481609478722</v>
      </c>
      <c r="AK168" s="299">
        <f t="shared" si="87"/>
        <v>1706.8700172796275</v>
      </c>
      <c r="AL168" s="147">
        <f t="shared" si="75"/>
        <v>0</v>
      </c>
      <c r="AM168" s="152">
        <f t="shared" si="92"/>
        <v>0</v>
      </c>
      <c r="AN168" s="152">
        <v>0</v>
      </c>
      <c r="AO168" s="153">
        <f t="shared" si="88"/>
        <v>0</v>
      </c>
      <c r="AP168" s="152">
        <f t="shared" si="89"/>
        <v>0</v>
      </c>
      <c r="AQ168" s="300">
        <f t="shared" si="90"/>
        <v>0</v>
      </c>
      <c r="AR168" s="155">
        <f t="shared" si="76"/>
        <v>61.875000000000007</v>
      </c>
      <c r="AS168" s="156">
        <f t="shared" si="81"/>
        <v>10690.218000000001</v>
      </c>
      <c r="AT168" s="156">
        <v>5986.5220800000006</v>
      </c>
      <c r="AU168" s="156">
        <f t="shared" si="82"/>
        <v>22214.273004000002</v>
      </c>
      <c r="AV168" s="156">
        <f t="shared" si="83"/>
        <v>38177.526554244003</v>
      </c>
      <c r="AW168" s="181">
        <f t="shared" si="84"/>
        <v>51539.660848229403</v>
      </c>
      <c r="AX168" s="158"/>
      <c r="AY168" s="336">
        <v>3</v>
      </c>
      <c r="AZ168" s="337"/>
      <c r="BA168" s="337">
        <v>1</v>
      </c>
      <c r="BB168" s="337">
        <f t="shared" si="77"/>
        <v>255.92381892</v>
      </c>
      <c r="BC168" s="337">
        <f t="shared" si="78"/>
        <v>0</v>
      </c>
      <c r="BD168" s="338">
        <f t="shared" si="79"/>
        <v>5986.5220800000006</v>
      </c>
    </row>
    <row r="169" spans="1:56" s="236" customFormat="1" ht="26.25" customHeight="1" thickBot="1" x14ac:dyDescent="0.25">
      <c r="A169" s="235"/>
      <c r="B169" s="96"/>
      <c r="C169" s="88"/>
      <c r="D169" s="125"/>
      <c r="E169" s="94"/>
      <c r="F169" s="94"/>
      <c r="G169" s="97"/>
      <c r="H169" s="97"/>
      <c r="I169" s="45">
        <f t="shared" ref="I169:N169" si="93">SUM(I8:I168)</f>
        <v>52.360000000000007</v>
      </c>
      <c r="J169" s="45">
        <f t="shared" si="93"/>
        <v>133.0312500000002</v>
      </c>
      <c r="K169" s="45">
        <f t="shared" si="93"/>
        <v>203.06000000000003</v>
      </c>
      <c r="L169" s="45">
        <f t="shared" si="93"/>
        <v>622.23749999999961</v>
      </c>
      <c r="M169" s="45">
        <f t="shared" si="93"/>
        <v>123.75</v>
      </c>
      <c r="N169" s="45">
        <f t="shared" si="93"/>
        <v>1057.3200000000004</v>
      </c>
      <c r="O169" s="98"/>
      <c r="P169" s="98"/>
      <c r="Q169" s="45">
        <f>SUM(Q8:Q168)</f>
        <v>6.5449999999999994E-2</v>
      </c>
      <c r="R169" s="45">
        <f>SUM(R8:R168)</f>
        <v>0.5906587499999999</v>
      </c>
      <c r="S169" s="125"/>
      <c r="T169" s="125"/>
      <c r="U169" s="125"/>
      <c r="V169" s="38"/>
      <c r="W169" s="125"/>
      <c r="X169" s="125"/>
      <c r="Y169" s="125"/>
      <c r="Z169" s="125"/>
      <c r="AA169" s="125"/>
      <c r="AB169" s="125"/>
      <c r="AC169" s="125"/>
      <c r="AD169" s="125"/>
      <c r="AE169" s="10"/>
      <c r="AF169" s="387"/>
      <c r="AG169" s="387"/>
      <c r="AH169" s="387"/>
      <c r="AI169" s="387"/>
      <c r="AJ169" s="387"/>
      <c r="AK169" s="107">
        <f>SUM(AK8:AK168)</f>
        <v>134583.20726889605</v>
      </c>
      <c r="AL169" s="388"/>
      <c r="AM169" s="388"/>
      <c r="AN169" s="388"/>
      <c r="AO169" s="388"/>
      <c r="AP169" s="388"/>
      <c r="AQ169" s="107">
        <f>SUM(AQ8:AQ168)</f>
        <v>652113.06211974868</v>
      </c>
      <c r="AR169" s="389"/>
      <c r="AS169" s="389"/>
      <c r="AT169" s="389"/>
      <c r="AU169" s="389"/>
      <c r="AV169" s="389"/>
      <c r="AW169" s="107">
        <f>SUM(AW8:AW168)</f>
        <v>983789.04627100297</v>
      </c>
      <c r="AX169" s="9"/>
      <c r="AY169" s="26"/>
      <c r="BB169" s="342">
        <f>SUM(BB8:BB168)</f>
        <v>20179.069301159991</v>
      </c>
      <c r="BC169" s="343">
        <f t="shared" ref="BC169" si="94">SUM(BC8:BC168)</f>
        <v>59527.617236639933</v>
      </c>
      <c r="BD169" s="344">
        <f t="shared" ref="BD169" si="95">SUM(BD8:BD168)</f>
        <v>114270.73346304001</v>
      </c>
    </row>
    <row r="170" spans="1:56" s="236" customFormat="1" ht="26.25" customHeight="1" thickBot="1" x14ac:dyDescent="0.25">
      <c r="A170" s="235"/>
      <c r="B170" s="96"/>
      <c r="C170" s="88"/>
      <c r="D170" s="125"/>
      <c r="E170" s="94"/>
      <c r="F170" s="94"/>
      <c r="G170" s="97"/>
      <c r="H170" s="97"/>
      <c r="I170" s="322"/>
      <c r="J170" s="322"/>
      <c r="K170" s="322"/>
      <c r="L170" s="322"/>
      <c r="M170" s="322"/>
      <c r="N170" s="322"/>
      <c r="O170" s="98"/>
      <c r="P170" s="98"/>
      <c r="Q170" s="322"/>
      <c r="R170" s="322"/>
      <c r="S170" s="125"/>
      <c r="T170" s="125"/>
      <c r="U170" s="125"/>
      <c r="V170" s="38"/>
      <c r="W170" s="125"/>
      <c r="X170" s="125"/>
      <c r="Y170" s="125"/>
      <c r="Z170" s="125"/>
      <c r="AA170" s="125"/>
      <c r="AB170" s="125"/>
      <c r="AC170" s="125"/>
      <c r="AD170" s="125"/>
      <c r="AE170" s="10"/>
      <c r="AF170" s="319"/>
      <c r="AG170" s="319"/>
      <c r="AH170" s="9"/>
      <c r="AI170" s="319"/>
      <c r="AJ170" s="319"/>
      <c r="AK170" s="323"/>
      <c r="AL170" s="320"/>
      <c r="AM170" s="320"/>
      <c r="AN170" s="9"/>
      <c r="AO170" s="320"/>
      <c r="AP170" s="320"/>
      <c r="AQ170" s="323"/>
      <c r="AR170" s="321"/>
      <c r="AS170" s="321"/>
      <c r="AT170" s="9"/>
      <c r="AU170" s="321"/>
      <c r="AV170" s="321"/>
      <c r="AW170" s="323"/>
      <c r="AX170" s="9"/>
      <c r="AY170" s="26"/>
    </row>
    <row r="171" spans="1:56" s="2" customFormat="1" ht="27" customHeight="1" thickBot="1" x14ac:dyDescent="0.25">
      <c r="A171" s="398" t="s">
        <v>473</v>
      </c>
      <c r="B171" s="399"/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  <c r="R171" s="399"/>
      <c r="S171" s="399"/>
      <c r="T171" s="399"/>
      <c r="U171" s="399"/>
      <c r="V171" s="399"/>
      <c r="W171" s="399"/>
      <c r="X171" s="399"/>
      <c r="Y171" s="399"/>
      <c r="Z171" s="399"/>
      <c r="AA171" s="399"/>
      <c r="AB171" s="399"/>
      <c r="AC171" s="399"/>
      <c r="AD171" s="400"/>
      <c r="AE171" s="10"/>
      <c r="AF171" s="401"/>
      <c r="AG171" s="402"/>
      <c r="AH171" s="402"/>
      <c r="AI171" s="402"/>
      <c r="AJ171" s="402"/>
      <c r="AK171" s="403"/>
      <c r="AL171" s="404"/>
      <c r="AM171" s="405"/>
      <c r="AN171" s="405"/>
      <c r="AO171" s="405"/>
      <c r="AP171" s="405"/>
      <c r="AQ171" s="406"/>
      <c r="AR171" s="407"/>
      <c r="AS171" s="408"/>
      <c r="AT171" s="408"/>
      <c r="AU171" s="408"/>
      <c r="AV171" s="408"/>
      <c r="AW171" s="409"/>
      <c r="AX171" s="9"/>
      <c r="AY171" s="26"/>
    </row>
    <row r="172" spans="1:56" s="3" customFormat="1" ht="18.75" customHeight="1" x14ac:dyDescent="0.2">
      <c r="A172" s="231">
        <v>69</v>
      </c>
      <c r="B172" s="260" t="s">
        <v>102</v>
      </c>
      <c r="C172" s="198" t="s">
        <v>112</v>
      </c>
      <c r="D172" s="261" t="s">
        <v>238</v>
      </c>
      <c r="E172" s="54">
        <v>6</v>
      </c>
      <c r="F172" s="217" t="s">
        <v>32</v>
      </c>
      <c r="G172" s="62">
        <v>2.5</v>
      </c>
      <c r="H172" s="82">
        <v>3.125</v>
      </c>
      <c r="I172" s="78">
        <v>2.64</v>
      </c>
      <c r="J172" s="79">
        <v>0.515625</v>
      </c>
      <c r="K172" s="78">
        <v>11.715000000000002</v>
      </c>
      <c r="L172" s="79">
        <v>3.09375</v>
      </c>
      <c r="M172" s="80"/>
      <c r="N172" s="81"/>
      <c r="O172" s="257">
        <v>1.1000000000000001</v>
      </c>
      <c r="P172" s="252">
        <v>0.6</v>
      </c>
      <c r="Q172" s="72">
        <v>3.3E-3</v>
      </c>
      <c r="R172" s="49">
        <v>2.2893750000000002E-3</v>
      </c>
      <c r="S172" s="23"/>
      <c r="T172" s="22" t="s">
        <v>3</v>
      </c>
      <c r="U172" s="22"/>
      <c r="V172" s="22"/>
      <c r="W172" s="39" t="s">
        <v>2</v>
      </c>
      <c r="X172" s="22"/>
      <c r="Y172" s="22"/>
      <c r="Z172" s="22" t="s">
        <v>3</v>
      </c>
      <c r="AA172" s="22"/>
      <c r="AB172" s="22"/>
      <c r="AC172" s="22" t="s">
        <v>3</v>
      </c>
      <c r="AD172" s="24"/>
      <c r="AE172" s="10"/>
      <c r="AF172" s="17">
        <f t="shared" ref="AF172:AF231" si="96">I172+J172</f>
        <v>3.1556250000000001</v>
      </c>
      <c r="AG172" s="15">
        <f t="shared" ref="AG172:AG234" si="97">AF172*(77.13*1.4*1.6)</f>
        <v>545.20111799999995</v>
      </c>
      <c r="AH172" s="15">
        <v>89.958184470000006</v>
      </c>
      <c r="AI172" s="16">
        <f t="shared" ref="AI172:AI214" si="98">AH172+AG172+(AG172*0.174)+(AG172*0.344)</f>
        <v>917.57348159399987</v>
      </c>
      <c r="AJ172" s="15">
        <f t="shared" ref="AJ172:AJ214" si="99">AI172+(0.847*AG172)+(0.311*AI172)</f>
        <v>1664.7241813157339</v>
      </c>
      <c r="AK172" s="14">
        <f t="shared" ref="AK172:AK214" si="100">AJ172+(0.35*AJ172)</f>
        <v>2247.3776447762407</v>
      </c>
      <c r="AL172" s="13">
        <f t="shared" ref="AL172:AL231" si="101">K172+L172</f>
        <v>14.808750000000002</v>
      </c>
      <c r="AM172" s="15">
        <f t="shared" ref="AM172:AM235" si="102">AL172*(77.13*1.4*1.6)</f>
        <v>2558.5255080000002</v>
      </c>
      <c r="AN172" s="12">
        <v>844.31341764000013</v>
      </c>
      <c r="AO172" s="12">
        <f t="shared" ref="AO172:AO214" si="103">AN172+AM172+(AM172*0.174)+(AM172*0.344)</f>
        <v>4728.1551387840009</v>
      </c>
      <c r="AP172" s="12">
        <f t="shared" ref="AP172:AP214" si="104">AO172+(0.847*AM172)+(0.311*AO172)</f>
        <v>8365.6824922218257</v>
      </c>
      <c r="AQ172" s="11">
        <f t="shared" ref="AQ172:AQ214" si="105">AP172+(0.35*AP172)</f>
        <v>11293.671364499463</v>
      </c>
      <c r="AR172" s="104">
        <f t="shared" ref="AR172:AR231" si="106">M172+N172</f>
        <v>0</v>
      </c>
      <c r="AS172" s="30">
        <f t="shared" ref="AS172:AS235" si="107">AR172*(77.13*1.4*1.6)</f>
        <v>0</v>
      </c>
      <c r="AT172" s="30">
        <v>0</v>
      </c>
      <c r="AU172" s="30">
        <f t="shared" ref="AU172:AU234" si="108">AT172+AS172+(AS172*0.174)+(AS172*0.344)</f>
        <v>0</v>
      </c>
      <c r="AV172" s="30">
        <f t="shared" ref="AV172:AV234" si="109">AU172+(0.847*AS172)+(0.311*AU172)</f>
        <v>0</v>
      </c>
      <c r="AW172" s="29">
        <f t="shared" ref="AW172:AW234" si="110">AV172+(0.35*AV172)</f>
        <v>0</v>
      </c>
      <c r="AX172" s="9"/>
      <c r="AY172" s="339">
        <v>3</v>
      </c>
      <c r="AZ172" s="340">
        <v>1</v>
      </c>
      <c r="BA172" s="340"/>
      <c r="BB172" s="340">
        <f t="shared" ref="BB172" si="111">AH172*AY172</f>
        <v>269.87455341000003</v>
      </c>
      <c r="BC172" s="340">
        <f t="shared" ref="BC172" si="112">AN172*AZ172</f>
        <v>844.31341764000013</v>
      </c>
      <c r="BD172" s="341">
        <f t="shared" ref="BD172" si="113">AT172*BA172</f>
        <v>0</v>
      </c>
    </row>
    <row r="173" spans="1:56" s="3" customFormat="1" ht="18.75" customHeight="1" x14ac:dyDescent="0.2">
      <c r="A173" s="231">
        <v>70</v>
      </c>
      <c r="B173" s="260" t="s">
        <v>123</v>
      </c>
      <c r="C173" s="198" t="s">
        <v>112</v>
      </c>
      <c r="D173" s="261" t="s">
        <v>238</v>
      </c>
      <c r="E173" s="54">
        <v>6</v>
      </c>
      <c r="F173" s="217" t="s">
        <v>47</v>
      </c>
      <c r="G173" s="62">
        <v>1.5</v>
      </c>
      <c r="H173" s="82">
        <v>1.875</v>
      </c>
      <c r="I173" s="78">
        <v>1.5840000000000003</v>
      </c>
      <c r="J173" s="79">
        <v>0.30937500000000001</v>
      </c>
      <c r="K173" s="78"/>
      <c r="L173" s="79"/>
      <c r="M173" s="80">
        <v>29.700000000000003</v>
      </c>
      <c r="N173" s="81">
        <v>11.137499999999999</v>
      </c>
      <c r="O173" s="257">
        <v>1.1000000000000001</v>
      </c>
      <c r="P173" s="252">
        <v>0.6</v>
      </c>
      <c r="Q173" s="72">
        <v>1.98E-3</v>
      </c>
      <c r="R173" s="49">
        <v>1.3736250000000001E-3</v>
      </c>
      <c r="S173" s="23"/>
      <c r="T173" s="22" t="s">
        <v>3</v>
      </c>
      <c r="U173" s="22"/>
      <c r="V173" s="22"/>
      <c r="W173" s="39" t="s">
        <v>5</v>
      </c>
      <c r="X173" s="22"/>
      <c r="Y173" s="22"/>
      <c r="Z173" s="22" t="s">
        <v>3</v>
      </c>
      <c r="AA173" s="22"/>
      <c r="AB173" s="22"/>
      <c r="AC173" s="22" t="s">
        <v>3</v>
      </c>
      <c r="AD173" s="24"/>
      <c r="AE173" s="10"/>
      <c r="AF173" s="17">
        <f t="shared" si="96"/>
        <v>1.8933750000000003</v>
      </c>
      <c r="AG173" s="15">
        <f t="shared" si="97"/>
        <v>327.12067080000003</v>
      </c>
      <c r="AH173" s="15">
        <v>53.974910682000008</v>
      </c>
      <c r="AI173" s="16">
        <f t="shared" si="98"/>
        <v>550.54408895640006</v>
      </c>
      <c r="AJ173" s="15">
        <f t="shared" si="99"/>
        <v>998.83450878944052</v>
      </c>
      <c r="AK173" s="14">
        <f t="shared" si="100"/>
        <v>1348.4265868657446</v>
      </c>
      <c r="AL173" s="13">
        <f t="shared" si="101"/>
        <v>0</v>
      </c>
      <c r="AM173" s="15">
        <f t="shared" si="102"/>
        <v>0</v>
      </c>
      <c r="AN173" s="12">
        <v>0</v>
      </c>
      <c r="AO173" s="12">
        <f t="shared" si="103"/>
        <v>0</v>
      </c>
      <c r="AP173" s="12">
        <f t="shared" si="104"/>
        <v>0</v>
      </c>
      <c r="AQ173" s="11">
        <f t="shared" si="105"/>
        <v>0</v>
      </c>
      <c r="AR173" s="104">
        <f t="shared" si="106"/>
        <v>40.837500000000006</v>
      </c>
      <c r="AS173" s="30">
        <f t="shared" si="107"/>
        <v>7055.5438800000011</v>
      </c>
      <c r="AT173" s="30">
        <v>3104.4393072000007</v>
      </c>
      <c r="AU173" s="30">
        <f t="shared" si="108"/>
        <v>13814.754917040002</v>
      </c>
      <c r="AV173" s="30">
        <f t="shared" si="109"/>
        <v>24087.189362599442</v>
      </c>
      <c r="AW173" s="29">
        <f t="shared" si="110"/>
        <v>32517.705639509244</v>
      </c>
      <c r="AX173" s="9"/>
      <c r="AY173" s="332">
        <v>3</v>
      </c>
      <c r="AZ173" s="325"/>
      <c r="BA173" s="325">
        <v>1</v>
      </c>
      <c r="BB173" s="325">
        <f t="shared" ref="BB173:BB236" si="114">AH173*AY173</f>
        <v>161.92473204600003</v>
      </c>
      <c r="BC173" s="325">
        <f t="shared" ref="BC173:BC236" si="115">AN173*AZ173</f>
        <v>0</v>
      </c>
      <c r="BD173" s="333">
        <f t="shared" ref="BD173:BD236" si="116">AT173*BA173</f>
        <v>3104.4393072000007</v>
      </c>
    </row>
    <row r="174" spans="1:56" s="3" customFormat="1" ht="18.75" customHeight="1" x14ac:dyDescent="0.2">
      <c r="A174" s="231">
        <v>71</v>
      </c>
      <c r="B174" s="260" t="s">
        <v>122</v>
      </c>
      <c r="C174" s="198" t="s">
        <v>112</v>
      </c>
      <c r="D174" s="262">
        <v>44517</v>
      </c>
      <c r="E174" s="54">
        <v>6</v>
      </c>
      <c r="F174" s="217" t="s">
        <v>119</v>
      </c>
      <c r="G174" s="62">
        <v>1.5</v>
      </c>
      <c r="H174" s="82">
        <v>1.875</v>
      </c>
      <c r="I174" s="78">
        <v>1.5840000000000003</v>
      </c>
      <c r="J174" s="79">
        <v>0.30937500000000001</v>
      </c>
      <c r="K174" s="78">
        <v>7.0289999999999999</v>
      </c>
      <c r="L174" s="79">
        <v>1.8562500000000002</v>
      </c>
      <c r="M174" s="80"/>
      <c r="N174" s="81"/>
      <c r="O174" s="257">
        <v>1.1000000000000001</v>
      </c>
      <c r="P174" s="252">
        <v>0.6</v>
      </c>
      <c r="Q174" s="72">
        <v>1.98E-3</v>
      </c>
      <c r="R174" s="49">
        <v>1.3736250000000001E-3</v>
      </c>
      <c r="S174" s="23"/>
      <c r="T174" s="22" t="s">
        <v>3</v>
      </c>
      <c r="U174" s="22"/>
      <c r="V174" s="22"/>
      <c r="W174" s="39" t="s">
        <v>2</v>
      </c>
      <c r="X174" s="22"/>
      <c r="Y174" s="22"/>
      <c r="Z174" s="22" t="s">
        <v>3</v>
      </c>
      <c r="AA174" s="22"/>
      <c r="AB174" s="22"/>
      <c r="AC174" s="22" t="s">
        <v>3</v>
      </c>
      <c r="AD174" s="24"/>
      <c r="AE174" s="10"/>
      <c r="AF174" s="17">
        <f t="shared" si="96"/>
        <v>1.8933750000000003</v>
      </c>
      <c r="AG174" s="15">
        <f t="shared" si="97"/>
        <v>327.12067080000003</v>
      </c>
      <c r="AH174" s="15">
        <v>53.974910682000008</v>
      </c>
      <c r="AI174" s="16">
        <f t="shared" si="98"/>
        <v>550.54408895640006</v>
      </c>
      <c r="AJ174" s="15">
        <f t="shared" si="99"/>
        <v>998.83450878944052</v>
      </c>
      <c r="AK174" s="14">
        <f t="shared" si="100"/>
        <v>1348.4265868657446</v>
      </c>
      <c r="AL174" s="13">
        <f t="shared" si="101"/>
        <v>8.8852499999999992</v>
      </c>
      <c r="AM174" s="15">
        <f t="shared" si="102"/>
        <v>1535.1153047999999</v>
      </c>
      <c r="AN174" s="12">
        <v>506.58805058399997</v>
      </c>
      <c r="AO174" s="12">
        <f t="shared" si="103"/>
        <v>2836.8930832704</v>
      </c>
      <c r="AP174" s="12">
        <f t="shared" si="104"/>
        <v>5019.4094953330941</v>
      </c>
      <c r="AQ174" s="11">
        <f t="shared" si="105"/>
        <v>6776.2028186996768</v>
      </c>
      <c r="AR174" s="104">
        <f t="shared" si="106"/>
        <v>0</v>
      </c>
      <c r="AS174" s="30">
        <f t="shared" si="107"/>
        <v>0</v>
      </c>
      <c r="AT174" s="30">
        <v>0</v>
      </c>
      <c r="AU174" s="30">
        <f t="shared" si="108"/>
        <v>0</v>
      </c>
      <c r="AV174" s="30">
        <f t="shared" si="109"/>
        <v>0</v>
      </c>
      <c r="AW174" s="29">
        <f t="shared" si="110"/>
        <v>0</v>
      </c>
      <c r="AX174" s="9"/>
      <c r="AY174" s="332">
        <v>3</v>
      </c>
      <c r="AZ174" s="325">
        <v>1</v>
      </c>
      <c r="BA174" s="325"/>
      <c r="BB174" s="325">
        <f t="shared" si="114"/>
        <v>161.92473204600003</v>
      </c>
      <c r="BC174" s="325">
        <f t="shared" si="115"/>
        <v>506.58805058399997</v>
      </c>
      <c r="BD174" s="333">
        <f t="shared" si="116"/>
        <v>0</v>
      </c>
    </row>
    <row r="175" spans="1:56" s="3" customFormat="1" ht="18.75" customHeight="1" x14ac:dyDescent="0.2">
      <c r="A175" s="231">
        <v>72</v>
      </c>
      <c r="B175" s="260" t="s">
        <v>107</v>
      </c>
      <c r="C175" s="198" t="s">
        <v>112</v>
      </c>
      <c r="D175" s="261" t="s">
        <v>238</v>
      </c>
      <c r="E175" s="54">
        <v>6</v>
      </c>
      <c r="F175" s="217" t="s">
        <v>32</v>
      </c>
      <c r="G175" s="62">
        <v>2.5</v>
      </c>
      <c r="H175" s="82">
        <v>3.125</v>
      </c>
      <c r="I175" s="78">
        <v>2.64</v>
      </c>
      <c r="J175" s="79">
        <v>0.515625</v>
      </c>
      <c r="K175" s="78">
        <v>11.715000000000002</v>
      </c>
      <c r="L175" s="79">
        <v>3.09375</v>
      </c>
      <c r="M175" s="80"/>
      <c r="N175" s="81"/>
      <c r="O175" s="257">
        <v>1.1000000000000001</v>
      </c>
      <c r="P175" s="252">
        <v>0.6</v>
      </c>
      <c r="Q175" s="72">
        <v>3.3E-3</v>
      </c>
      <c r="R175" s="49">
        <v>2.2893750000000002E-3</v>
      </c>
      <c r="S175" s="23"/>
      <c r="T175" s="22" t="s">
        <v>3</v>
      </c>
      <c r="U175" s="22"/>
      <c r="V175" s="22"/>
      <c r="W175" s="39" t="s">
        <v>2</v>
      </c>
      <c r="X175" s="22"/>
      <c r="Y175" s="22"/>
      <c r="Z175" s="22" t="s">
        <v>3</v>
      </c>
      <c r="AA175" s="22"/>
      <c r="AB175" s="22"/>
      <c r="AC175" s="22" t="s">
        <v>3</v>
      </c>
      <c r="AD175" s="24"/>
      <c r="AE175" s="10"/>
      <c r="AF175" s="17">
        <f t="shared" si="96"/>
        <v>3.1556250000000001</v>
      </c>
      <c r="AG175" s="15">
        <f t="shared" si="97"/>
        <v>545.20111799999995</v>
      </c>
      <c r="AH175" s="15">
        <v>89.958184470000006</v>
      </c>
      <c r="AI175" s="16">
        <f t="shared" si="98"/>
        <v>917.57348159399987</v>
      </c>
      <c r="AJ175" s="15">
        <f t="shared" si="99"/>
        <v>1664.7241813157339</v>
      </c>
      <c r="AK175" s="14">
        <f t="shared" si="100"/>
        <v>2247.3776447762407</v>
      </c>
      <c r="AL175" s="13">
        <f t="shared" si="101"/>
        <v>14.808750000000002</v>
      </c>
      <c r="AM175" s="15">
        <f t="shared" si="102"/>
        <v>2558.5255080000002</v>
      </c>
      <c r="AN175" s="12">
        <v>844.31341764000013</v>
      </c>
      <c r="AO175" s="12">
        <f t="shared" si="103"/>
        <v>4728.1551387840009</v>
      </c>
      <c r="AP175" s="12">
        <f t="shared" si="104"/>
        <v>8365.6824922218257</v>
      </c>
      <c r="AQ175" s="11">
        <f t="shared" si="105"/>
        <v>11293.671364499463</v>
      </c>
      <c r="AR175" s="104">
        <f t="shared" si="106"/>
        <v>0</v>
      </c>
      <c r="AS175" s="30">
        <f t="shared" si="107"/>
        <v>0</v>
      </c>
      <c r="AT175" s="30">
        <v>0</v>
      </c>
      <c r="AU175" s="30">
        <f t="shared" si="108"/>
        <v>0</v>
      </c>
      <c r="AV175" s="30">
        <f t="shared" si="109"/>
        <v>0</v>
      </c>
      <c r="AW175" s="29">
        <f t="shared" si="110"/>
        <v>0</v>
      </c>
      <c r="AX175" s="9"/>
      <c r="AY175" s="332">
        <v>3</v>
      </c>
      <c r="AZ175" s="325">
        <v>1</v>
      </c>
      <c r="BA175" s="325"/>
      <c r="BB175" s="325">
        <f t="shared" si="114"/>
        <v>269.87455341000003</v>
      </c>
      <c r="BC175" s="325">
        <f t="shared" si="115"/>
        <v>844.31341764000013</v>
      </c>
      <c r="BD175" s="333">
        <f t="shared" si="116"/>
        <v>0</v>
      </c>
    </row>
    <row r="176" spans="1:56" s="3" customFormat="1" ht="18.75" customHeight="1" x14ac:dyDescent="0.2">
      <c r="A176" s="231">
        <v>73</v>
      </c>
      <c r="B176" s="260" t="s">
        <v>121</v>
      </c>
      <c r="C176" s="198" t="s">
        <v>112</v>
      </c>
      <c r="D176" s="262">
        <v>44532</v>
      </c>
      <c r="E176" s="54">
        <v>6</v>
      </c>
      <c r="F176" s="217" t="s">
        <v>119</v>
      </c>
      <c r="G176" s="62">
        <v>2</v>
      </c>
      <c r="H176" s="82">
        <v>2.5</v>
      </c>
      <c r="I176" s="78">
        <v>2.1120000000000001</v>
      </c>
      <c r="J176" s="79">
        <v>0.41249999999999998</v>
      </c>
      <c r="K176" s="78">
        <v>9.3719999999999999</v>
      </c>
      <c r="L176" s="79">
        <v>2.4750000000000001</v>
      </c>
      <c r="M176" s="80"/>
      <c r="N176" s="81"/>
      <c r="O176" s="257">
        <v>1.1000000000000001</v>
      </c>
      <c r="P176" s="252">
        <v>0.6</v>
      </c>
      <c r="Q176" s="72">
        <v>2.64E-3</v>
      </c>
      <c r="R176" s="49">
        <v>1.8315E-3</v>
      </c>
      <c r="S176" s="23"/>
      <c r="T176" s="22" t="s">
        <v>3</v>
      </c>
      <c r="U176" s="22"/>
      <c r="V176" s="22"/>
      <c r="W176" s="39" t="s">
        <v>2</v>
      </c>
      <c r="X176" s="22"/>
      <c r="Y176" s="22"/>
      <c r="Z176" s="22" t="s">
        <v>3</v>
      </c>
      <c r="AA176" s="22"/>
      <c r="AB176" s="22"/>
      <c r="AC176" s="22" t="s">
        <v>3</v>
      </c>
      <c r="AD176" s="24"/>
      <c r="AE176" s="10"/>
      <c r="AF176" s="17">
        <f t="shared" si="96"/>
        <v>2.5245000000000002</v>
      </c>
      <c r="AG176" s="15">
        <f t="shared" si="97"/>
        <v>436.16089440000002</v>
      </c>
      <c r="AH176" s="15">
        <v>71.966547575999996</v>
      </c>
      <c r="AI176" s="16">
        <f t="shared" si="98"/>
        <v>734.05878527519997</v>
      </c>
      <c r="AJ176" s="15">
        <f t="shared" si="99"/>
        <v>1331.7793450525871</v>
      </c>
      <c r="AK176" s="14">
        <f t="shared" si="100"/>
        <v>1797.9021158209925</v>
      </c>
      <c r="AL176" s="13">
        <f t="shared" si="101"/>
        <v>11.847</v>
      </c>
      <c r="AM176" s="15">
        <f t="shared" si="102"/>
        <v>2046.8204063999999</v>
      </c>
      <c r="AN176" s="12">
        <v>675.45073411199996</v>
      </c>
      <c r="AO176" s="12">
        <f t="shared" si="103"/>
        <v>3782.5241110271995</v>
      </c>
      <c r="AP176" s="12">
        <f t="shared" si="104"/>
        <v>6692.5459937774585</v>
      </c>
      <c r="AQ176" s="11">
        <f t="shared" si="105"/>
        <v>9034.9370915995678</v>
      </c>
      <c r="AR176" s="104">
        <f t="shared" si="106"/>
        <v>0</v>
      </c>
      <c r="AS176" s="30">
        <f t="shared" si="107"/>
        <v>0</v>
      </c>
      <c r="AT176" s="30">
        <v>0</v>
      </c>
      <c r="AU176" s="30">
        <f t="shared" si="108"/>
        <v>0</v>
      </c>
      <c r="AV176" s="30">
        <f t="shared" si="109"/>
        <v>0</v>
      </c>
      <c r="AW176" s="29">
        <f t="shared" si="110"/>
        <v>0</v>
      </c>
      <c r="AX176" s="9"/>
      <c r="AY176" s="332">
        <v>3</v>
      </c>
      <c r="AZ176" s="325">
        <v>1</v>
      </c>
      <c r="BA176" s="325"/>
      <c r="BB176" s="325">
        <f t="shared" si="114"/>
        <v>215.899642728</v>
      </c>
      <c r="BC176" s="325">
        <f t="shared" si="115"/>
        <v>675.45073411199996</v>
      </c>
      <c r="BD176" s="333">
        <f t="shared" si="116"/>
        <v>0</v>
      </c>
    </row>
    <row r="177" spans="1:56" s="3" customFormat="1" ht="18.75" customHeight="1" x14ac:dyDescent="0.2">
      <c r="A177" s="231">
        <v>74</v>
      </c>
      <c r="B177" s="260" t="s">
        <v>120</v>
      </c>
      <c r="C177" s="198" t="s">
        <v>112</v>
      </c>
      <c r="D177" s="262">
        <v>44484</v>
      </c>
      <c r="E177" s="54">
        <v>6</v>
      </c>
      <c r="F177" s="217" t="s">
        <v>119</v>
      </c>
      <c r="G177" s="62">
        <v>1.5</v>
      </c>
      <c r="H177" s="82">
        <v>1.875</v>
      </c>
      <c r="I177" s="78">
        <v>1.5840000000000003</v>
      </c>
      <c r="J177" s="79">
        <v>0.30937500000000001</v>
      </c>
      <c r="K177" s="78">
        <v>7.0289999999999999</v>
      </c>
      <c r="L177" s="79">
        <v>1.8562500000000002</v>
      </c>
      <c r="M177" s="80"/>
      <c r="N177" s="81"/>
      <c r="O177" s="257">
        <v>1.1000000000000001</v>
      </c>
      <c r="P177" s="252">
        <v>0.6</v>
      </c>
      <c r="Q177" s="72">
        <v>1.98E-3</v>
      </c>
      <c r="R177" s="49">
        <v>1.3736250000000001E-3</v>
      </c>
      <c r="S177" s="23"/>
      <c r="T177" s="22" t="s">
        <v>3</v>
      </c>
      <c r="U177" s="22"/>
      <c r="V177" s="22"/>
      <c r="W177" s="39" t="s">
        <v>2</v>
      </c>
      <c r="X177" s="22"/>
      <c r="Y177" s="22"/>
      <c r="Z177" s="22" t="s">
        <v>3</v>
      </c>
      <c r="AA177" s="22"/>
      <c r="AB177" s="22"/>
      <c r="AC177" s="22" t="s">
        <v>3</v>
      </c>
      <c r="AD177" s="24"/>
      <c r="AE177" s="10"/>
      <c r="AF177" s="17">
        <f t="shared" si="96"/>
        <v>1.8933750000000003</v>
      </c>
      <c r="AG177" s="15">
        <f t="shared" si="97"/>
        <v>327.12067080000003</v>
      </c>
      <c r="AH177" s="15">
        <v>53.974910682000008</v>
      </c>
      <c r="AI177" s="16">
        <f t="shared" si="98"/>
        <v>550.54408895640006</v>
      </c>
      <c r="AJ177" s="15">
        <f t="shared" si="99"/>
        <v>998.83450878944052</v>
      </c>
      <c r="AK177" s="14">
        <f t="shared" si="100"/>
        <v>1348.4265868657446</v>
      </c>
      <c r="AL177" s="13">
        <f t="shared" si="101"/>
        <v>8.8852499999999992</v>
      </c>
      <c r="AM177" s="15">
        <f t="shared" si="102"/>
        <v>1535.1153047999999</v>
      </c>
      <c r="AN177" s="12">
        <v>506.58805058399997</v>
      </c>
      <c r="AO177" s="12">
        <f t="shared" si="103"/>
        <v>2836.8930832704</v>
      </c>
      <c r="AP177" s="12">
        <f t="shared" si="104"/>
        <v>5019.4094953330941</v>
      </c>
      <c r="AQ177" s="11">
        <f t="shared" si="105"/>
        <v>6776.2028186996768</v>
      </c>
      <c r="AR177" s="104">
        <f t="shared" si="106"/>
        <v>0</v>
      </c>
      <c r="AS177" s="30">
        <f t="shared" si="107"/>
        <v>0</v>
      </c>
      <c r="AT177" s="30">
        <v>0</v>
      </c>
      <c r="AU177" s="30">
        <f t="shared" si="108"/>
        <v>0</v>
      </c>
      <c r="AV177" s="30">
        <f t="shared" si="109"/>
        <v>0</v>
      </c>
      <c r="AW177" s="29">
        <f t="shared" si="110"/>
        <v>0</v>
      </c>
      <c r="AX177" s="9"/>
      <c r="AY177" s="332">
        <v>3</v>
      </c>
      <c r="AZ177" s="325">
        <v>1</v>
      </c>
      <c r="BA177" s="325"/>
      <c r="BB177" s="325">
        <f t="shared" si="114"/>
        <v>161.92473204600003</v>
      </c>
      <c r="BC177" s="325">
        <f t="shared" si="115"/>
        <v>506.58805058399997</v>
      </c>
      <c r="BD177" s="333">
        <f t="shared" si="116"/>
        <v>0</v>
      </c>
    </row>
    <row r="178" spans="1:56" s="3" customFormat="1" ht="18.75" customHeight="1" x14ac:dyDescent="0.2">
      <c r="A178" s="231">
        <v>75</v>
      </c>
      <c r="B178" s="260" t="s">
        <v>118</v>
      </c>
      <c r="C178" s="198" t="s">
        <v>112</v>
      </c>
      <c r="D178" s="261" t="s">
        <v>238</v>
      </c>
      <c r="E178" s="54">
        <v>6</v>
      </c>
      <c r="F178" s="217" t="s">
        <v>11</v>
      </c>
      <c r="G178" s="62">
        <v>1.5</v>
      </c>
      <c r="H178" s="82">
        <v>1.875</v>
      </c>
      <c r="I178" s="78">
        <v>1.5840000000000003</v>
      </c>
      <c r="J178" s="79">
        <v>0.30937500000000001</v>
      </c>
      <c r="K178" s="78">
        <v>7.0289999999999999</v>
      </c>
      <c r="L178" s="79">
        <v>1.8562500000000002</v>
      </c>
      <c r="M178" s="80"/>
      <c r="N178" s="81"/>
      <c r="O178" s="257">
        <v>1.1000000000000001</v>
      </c>
      <c r="P178" s="252">
        <v>0.6</v>
      </c>
      <c r="Q178" s="72">
        <v>1.98E-3</v>
      </c>
      <c r="R178" s="49">
        <v>1.3736250000000001E-3</v>
      </c>
      <c r="S178" s="23"/>
      <c r="T178" s="22"/>
      <c r="U178" s="22" t="s">
        <v>3</v>
      </c>
      <c r="V178" s="22"/>
      <c r="W178" s="22"/>
      <c r="X178" s="39" t="s">
        <v>2</v>
      </c>
      <c r="Y178" s="22"/>
      <c r="Z178" s="22"/>
      <c r="AA178" s="22" t="s">
        <v>3</v>
      </c>
      <c r="AB178" s="22"/>
      <c r="AC178" s="22"/>
      <c r="AD178" s="24" t="s">
        <v>3</v>
      </c>
      <c r="AE178" s="125"/>
      <c r="AF178" s="17">
        <f t="shared" si="96"/>
        <v>1.8933750000000003</v>
      </c>
      <c r="AG178" s="15">
        <f t="shared" si="97"/>
        <v>327.12067080000003</v>
      </c>
      <c r="AH178" s="15">
        <v>53.974910682000008</v>
      </c>
      <c r="AI178" s="16">
        <f t="shared" si="98"/>
        <v>550.54408895640006</v>
      </c>
      <c r="AJ178" s="15">
        <f t="shared" si="99"/>
        <v>998.83450878944052</v>
      </c>
      <c r="AK178" s="14">
        <f t="shared" si="100"/>
        <v>1348.4265868657446</v>
      </c>
      <c r="AL178" s="13">
        <f t="shared" si="101"/>
        <v>8.8852499999999992</v>
      </c>
      <c r="AM178" s="15">
        <f t="shared" si="102"/>
        <v>1535.1153047999999</v>
      </c>
      <c r="AN178" s="12">
        <v>506.58805058399997</v>
      </c>
      <c r="AO178" s="12">
        <f t="shared" si="103"/>
        <v>2836.8930832704</v>
      </c>
      <c r="AP178" s="12">
        <f t="shared" si="104"/>
        <v>5019.4094953330941</v>
      </c>
      <c r="AQ178" s="11">
        <f t="shared" si="105"/>
        <v>6776.2028186996768</v>
      </c>
      <c r="AR178" s="104">
        <f t="shared" si="106"/>
        <v>0</v>
      </c>
      <c r="AS178" s="30">
        <f t="shared" si="107"/>
        <v>0</v>
      </c>
      <c r="AT178" s="30">
        <v>0</v>
      </c>
      <c r="AU178" s="30">
        <f t="shared" si="108"/>
        <v>0</v>
      </c>
      <c r="AV178" s="30">
        <f t="shared" si="109"/>
        <v>0</v>
      </c>
      <c r="AW178" s="29">
        <f t="shared" si="110"/>
        <v>0</v>
      </c>
      <c r="AX178" s="9"/>
      <c r="AY178" s="332">
        <v>3</v>
      </c>
      <c r="AZ178" s="325">
        <v>1</v>
      </c>
      <c r="BA178" s="325"/>
      <c r="BB178" s="325">
        <f t="shared" si="114"/>
        <v>161.92473204600003</v>
      </c>
      <c r="BC178" s="325">
        <f t="shared" si="115"/>
        <v>506.58805058399997</v>
      </c>
      <c r="BD178" s="333">
        <f t="shared" si="116"/>
        <v>0</v>
      </c>
    </row>
    <row r="179" spans="1:56" s="3" customFormat="1" ht="18.75" customHeight="1" x14ac:dyDescent="0.2">
      <c r="A179" s="231">
        <v>76</v>
      </c>
      <c r="B179" s="260" t="s">
        <v>117</v>
      </c>
      <c r="C179" s="198" t="s">
        <v>112</v>
      </c>
      <c r="D179" s="261" t="s">
        <v>238</v>
      </c>
      <c r="E179" s="54">
        <v>6</v>
      </c>
      <c r="F179" s="217" t="s">
        <v>87</v>
      </c>
      <c r="G179" s="62">
        <v>1.5</v>
      </c>
      <c r="H179" s="82">
        <v>1.875</v>
      </c>
      <c r="I179" s="78">
        <v>1.5840000000000003</v>
      </c>
      <c r="J179" s="79">
        <v>0.30937500000000001</v>
      </c>
      <c r="K179" s="78">
        <v>7.0289999999999999</v>
      </c>
      <c r="L179" s="79">
        <v>1.8562500000000002</v>
      </c>
      <c r="M179" s="80"/>
      <c r="N179" s="81"/>
      <c r="O179" s="257">
        <v>1.1000000000000001</v>
      </c>
      <c r="P179" s="252">
        <v>0.6</v>
      </c>
      <c r="Q179" s="72">
        <v>1.98E-3</v>
      </c>
      <c r="R179" s="49">
        <v>1.3736250000000001E-3</v>
      </c>
      <c r="S179" s="23"/>
      <c r="T179" s="22"/>
      <c r="U179" s="22" t="s">
        <v>3</v>
      </c>
      <c r="V179" s="22"/>
      <c r="W179" s="22"/>
      <c r="X179" s="39" t="s">
        <v>2</v>
      </c>
      <c r="Y179" s="22"/>
      <c r="Z179" s="22"/>
      <c r="AA179" s="22" t="s">
        <v>3</v>
      </c>
      <c r="AB179" s="22"/>
      <c r="AC179" s="22"/>
      <c r="AD179" s="24" t="s">
        <v>3</v>
      </c>
      <c r="AE179" s="125"/>
      <c r="AF179" s="17">
        <f t="shared" si="96"/>
        <v>1.8933750000000003</v>
      </c>
      <c r="AG179" s="15">
        <f t="shared" si="97"/>
        <v>327.12067080000003</v>
      </c>
      <c r="AH179" s="15">
        <v>53.974910682000008</v>
      </c>
      <c r="AI179" s="16">
        <f t="shared" si="98"/>
        <v>550.54408895640006</v>
      </c>
      <c r="AJ179" s="15">
        <f t="shared" si="99"/>
        <v>998.83450878944052</v>
      </c>
      <c r="AK179" s="14">
        <f t="shared" si="100"/>
        <v>1348.4265868657446</v>
      </c>
      <c r="AL179" s="13">
        <f t="shared" si="101"/>
        <v>8.8852499999999992</v>
      </c>
      <c r="AM179" s="15">
        <f t="shared" si="102"/>
        <v>1535.1153047999999</v>
      </c>
      <c r="AN179" s="12">
        <v>506.58805058399997</v>
      </c>
      <c r="AO179" s="12">
        <f t="shared" si="103"/>
        <v>2836.8930832704</v>
      </c>
      <c r="AP179" s="12">
        <f t="shared" si="104"/>
        <v>5019.4094953330941</v>
      </c>
      <c r="AQ179" s="11">
        <f t="shared" si="105"/>
        <v>6776.2028186996768</v>
      </c>
      <c r="AR179" s="104">
        <f t="shared" si="106"/>
        <v>0</v>
      </c>
      <c r="AS179" s="30">
        <f t="shared" si="107"/>
        <v>0</v>
      </c>
      <c r="AT179" s="30">
        <v>0</v>
      </c>
      <c r="AU179" s="30">
        <f t="shared" si="108"/>
        <v>0</v>
      </c>
      <c r="AV179" s="30">
        <f t="shared" si="109"/>
        <v>0</v>
      </c>
      <c r="AW179" s="29">
        <f t="shared" si="110"/>
        <v>0</v>
      </c>
      <c r="AX179" s="9"/>
      <c r="AY179" s="332">
        <v>3</v>
      </c>
      <c r="AZ179" s="325">
        <v>1</v>
      </c>
      <c r="BA179" s="325"/>
      <c r="BB179" s="325">
        <f t="shared" si="114"/>
        <v>161.92473204600003</v>
      </c>
      <c r="BC179" s="325">
        <f t="shared" si="115"/>
        <v>506.58805058399997</v>
      </c>
      <c r="BD179" s="333">
        <f t="shared" si="116"/>
        <v>0</v>
      </c>
    </row>
    <row r="180" spans="1:56" s="3" customFormat="1" ht="18.75" customHeight="1" x14ac:dyDescent="0.2">
      <c r="A180" s="231">
        <v>77</v>
      </c>
      <c r="B180" s="260" t="s">
        <v>116</v>
      </c>
      <c r="C180" s="198" t="s">
        <v>112</v>
      </c>
      <c r="D180" s="261" t="s">
        <v>238</v>
      </c>
      <c r="E180" s="54">
        <v>6</v>
      </c>
      <c r="F180" s="217" t="s">
        <v>11</v>
      </c>
      <c r="G180" s="62">
        <v>2</v>
      </c>
      <c r="H180" s="82">
        <v>2.5</v>
      </c>
      <c r="I180" s="78">
        <v>2.1120000000000001</v>
      </c>
      <c r="J180" s="79">
        <v>0.41249999999999998</v>
      </c>
      <c r="K180" s="78">
        <v>9.3719999999999999</v>
      </c>
      <c r="L180" s="79">
        <v>2.4750000000000001</v>
      </c>
      <c r="M180" s="80"/>
      <c r="N180" s="81"/>
      <c r="O180" s="257">
        <v>1.1000000000000001</v>
      </c>
      <c r="P180" s="252">
        <v>0.6</v>
      </c>
      <c r="Q180" s="72">
        <v>2.64E-3</v>
      </c>
      <c r="R180" s="49">
        <v>1.8315E-3</v>
      </c>
      <c r="S180" s="23"/>
      <c r="T180" s="22"/>
      <c r="U180" s="22" t="s">
        <v>3</v>
      </c>
      <c r="V180" s="22"/>
      <c r="W180" s="22"/>
      <c r="X180" s="39" t="s">
        <v>2</v>
      </c>
      <c r="Y180" s="22"/>
      <c r="Z180" s="22"/>
      <c r="AA180" s="22" t="s">
        <v>3</v>
      </c>
      <c r="AB180" s="22"/>
      <c r="AC180" s="22"/>
      <c r="AD180" s="24" t="s">
        <v>3</v>
      </c>
      <c r="AE180" s="125"/>
      <c r="AF180" s="17">
        <f t="shared" si="96"/>
        <v>2.5245000000000002</v>
      </c>
      <c r="AG180" s="15">
        <f t="shared" si="97"/>
        <v>436.16089440000002</v>
      </c>
      <c r="AH180" s="15">
        <v>71.966547575999996</v>
      </c>
      <c r="AI180" s="16">
        <f t="shared" si="98"/>
        <v>734.05878527519997</v>
      </c>
      <c r="AJ180" s="15">
        <f t="shared" si="99"/>
        <v>1331.7793450525871</v>
      </c>
      <c r="AK180" s="14">
        <f t="shared" si="100"/>
        <v>1797.9021158209925</v>
      </c>
      <c r="AL180" s="13">
        <f t="shared" si="101"/>
        <v>11.847</v>
      </c>
      <c r="AM180" s="15">
        <f t="shared" si="102"/>
        <v>2046.8204063999999</v>
      </c>
      <c r="AN180" s="12">
        <v>675.45073411199996</v>
      </c>
      <c r="AO180" s="12">
        <f t="shared" si="103"/>
        <v>3782.5241110271995</v>
      </c>
      <c r="AP180" s="12">
        <f t="shared" si="104"/>
        <v>6692.5459937774585</v>
      </c>
      <c r="AQ180" s="11">
        <f t="shared" si="105"/>
        <v>9034.9370915995678</v>
      </c>
      <c r="AR180" s="104">
        <f t="shared" si="106"/>
        <v>0</v>
      </c>
      <c r="AS180" s="30">
        <f t="shared" si="107"/>
        <v>0</v>
      </c>
      <c r="AT180" s="30">
        <v>0</v>
      </c>
      <c r="AU180" s="30">
        <f t="shared" si="108"/>
        <v>0</v>
      </c>
      <c r="AV180" s="30">
        <f t="shared" si="109"/>
        <v>0</v>
      </c>
      <c r="AW180" s="29">
        <f t="shared" si="110"/>
        <v>0</v>
      </c>
      <c r="AX180" s="9"/>
      <c r="AY180" s="332">
        <v>3</v>
      </c>
      <c r="AZ180" s="325">
        <v>1</v>
      </c>
      <c r="BA180" s="325"/>
      <c r="BB180" s="325">
        <f t="shared" si="114"/>
        <v>215.899642728</v>
      </c>
      <c r="BC180" s="325">
        <f t="shared" si="115"/>
        <v>675.45073411199996</v>
      </c>
      <c r="BD180" s="333">
        <f t="shared" si="116"/>
        <v>0</v>
      </c>
    </row>
    <row r="181" spans="1:56" s="3" customFormat="1" ht="18.75" customHeight="1" x14ac:dyDescent="0.2">
      <c r="A181" s="231">
        <v>78</v>
      </c>
      <c r="B181" s="260" t="s">
        <v>115</v>
      </c>
      <c r="C181" s="198" t="s">
        <v>112</v>
      </c>
      <c r="D181" s="261" t="s">
        <v>238</v>
      </c>
      <c r="E181" s="54">
        <v>6</v>
      </c>
      <c r="F181" s="217" t="s">
        <v>11</v>
      </c>
      <c r="G181" s="62">
        <v>2.5</v>
      </c>
      <c r="H181" s="82">
        <v>3.125</v>
      </c>
      <c r="I181" s="78">
        <v>2.64</v>
      </c>
      <c r="J181" s="79">
        <v>0.515625</v>
      </c>
      <c r="K181" s="78">
        <v>11.715000000000002</v>
      </c>
      <c r="L181" s="79">
        <v>3.09375</v>
      </c>
      <c r="M181" s="80"/>
      <c r="N181" s="81"/>
      <c r="O181" s="257">
        <v>1.1000000000000001</v>
      </c>
      <c r="P181" s="252">
        <v>0.6</v>
      </c>
      <c r="Q181" s="72">
        <v>3.3E-3</v>
      </c>
      <c r="R181" s="49">
        <v>2.2893750000000002E-3</v>
      </c>
      <c r="S181" s="23"/>
      <c r="T181" s="22"/>
      <c r="U181" s="22" t="s">
        <v>3</v>
      </c>
      <c r="V181" s="22"/>
      <c r="W181" s="22"/>
      <c r="X181" s="39" t="s">
        <v>2</v>
      </c>
      <c r="Y181" s="22"/>
      <c r="Z181" s="22"/>
      <c r="AA181" s="22" t="s">
        <v>3</v>
      </c>
      <c r="AB181" s="22"/>
      <c r="AC181" s="22"/>
      <c r="AD181" s="24" t="s">
        <v>3</v>
      </c>
      <c r="AE181" s="125"/>
      <c r="AF181" s="17">
        <f t="shared" si="96"/>
        <v>3.1556250000000001</v>
      </c>
      <c r="AG181" s="15">
        <f t="shared" si="97"/>
        <v>545.20111799999995</v>
      </c>
      <c r="AH181" s="15">
        <v>89.958184470000006</v>
      </c>
      <c r="AI181" s="16">
        <f t="shared" si="98"/>
        <v>917.57348159399987</v>
      </c>
      <c r="AJ181" s="15">
        <f t="shared" si="99"/>
        <v>1664.7241813157339</v>
      </c>
      <c r="AK181" s="14">
        <f t="shared" si="100"/>
        <v>2247.3776447762407</v>
      </c>
      <c r="AL181" s="13">
        <f t="shared" si="101"/>
        <v>14.808750000000002</v>
      </c>
      <c r="AM181" s="15">
        <f t="shared" si="102"/>
        <v>2558.5255080000002</v>
      </c>
      <c r="AN181" s="12">
        <v>844.31341764000013</v>
      </c>
      <c r="AO181" s="12">
        <f t="shared" si="103"/>
        <v>4728.1551387840009</v>
      </c>
      <c r="AP181" s="12">
        <f t="shared" si="104"/>
        <v>8365.6824922218257</v>
      </c>
      <c r="AQ181" s="11">
        <f t="shared" si="105"/>
        <v>11293.671364499463</v>
      </c>
      <c r="AR181" s="104">
        <f t="shared" si="106"/>
        <v>0</v>
      </c>
      <c r="AS181" s="30">
        <f t="shared" si="107"/>
        <v>0</v>
      </c>
      <c r="AT181" s="30">
        <v>0</v>
      </c>
      <c r="AU181" s="30">
        <f t="shared" si="108"/>
        <v>0</v>
      </c>
      <c r="AV181" s="30">
        <f t="shared" si="109"/>
        <v>0</v>
      </c>
      <c r="AW181" s="29">
        <f t="shared" si="110"/>
        <v>0</v>
      </c>
      <c r="AX181" s="9"/>
      <c r="AY181" s="332">
        <v>3</v>
      </c>
      <c r="AZ181" s="325">
        <v>1</v>
      </c>
      <c r="BA181" s="325"/>
      <c r="BB181" s="325">
        <f t="shared" si="114"/>
        <v>269.87455341000003</v>
      </c>
      <c r="BC181" s="325">
        <f t="shared" si="115"/>
        <v>844.31341764000013</v>
      </c>
      <c r="BD181" s="333">
        <f t="shared" si="116"/>
        <v>0</v>
      </c>
    </row>
    <row r="182" spans="1:56" s="3" customFormat="1" ht="18.75" customHeight="1" x14ac:dyDescent="0.2">
      <c r="A182" s="231">
        <v>79</v>
      </c>
      <c r="B182" s="260" t="s">
        <v>114</v>
      </c>
      <c r="C182" s="198" t="s">
        <v>112</v>
      </c>
      <c r="D182" s="261" t="s">
        <v>238</v>
      </c>
      <c r="E182" s="54">
        <v>6</v>
      </c>
      <c r="F182" s="217" t="s">
        <v>51</v>
      </c>
      <c r="G182" s="62">
        <v>2.5</v>
      </c>
      <c r="H182" s="82">
        <v>3.125</v>
      </c>
      <c r="I182" s="78">
        <v>2.64</v>
      </c>
      <c r="J182" s="79">
        <v>0.515625</v>
      </c>
      <c r="K182" s="78"/>
      <c r="L182" s="79"/>
      <c r="M182" s="80">
        <v>49.5</v>
      </c>
      <c r="N182" s="81">
        <v>18.5625</v>
      </c>
      <c r="O182" s="257">
        <v>1.1000000000000001</v>
      </c>
      <c r="P182" s="252">
        <v>0.6</v>
      </c>
      <c r="Q182" s="72">
        <v>3.3E-3</v>
      </c>
      <c r="R182" s="49">
        <v>2.2893750000000002E-3</v>
      </c>
      <c r="S182" s="69" t="s">
        <v>5</v>
      </c>
      <c r="T182" s="22"/>
      <c r="U182" s="22"/>
      <c r="V182" s="22" t="s">
        <v>3</v>
      </c>
      <c r="W182" s="22"/>
      <c r="X182" s="22"/>
      <c r="Y182" s="22" t="s">
        <v>3</v>
      </c>
      <c r="Z182" s="22"/>
      <c r="AA182" s="22"/>
      <c r="AB182" s="22" t="s">
        <v>3</v>
      </c>
      <c r="AC182" s="22"/>
      <c r="AD182" s="24"/>
      <c r="AE182" s="10"/>
      <c r="AF182" s="17">
        <f t="shared" si="96"/>
        <v>3.1556250000000001</v>
      </c>
      <c r="AG182" s="15">
        <f t="shared" si="97"/>
        <v>545.20111799999995</v>
      </c>
      <c r="AH182" s="15">
        <v>89.958184470000006</v>
      </c>
      <c r="AI182" s="16">
        <f t="shared" si="98"/>
        <v>917.57348159399987</v>
      </c>
      <c r="AJ182" s="15">
        <f t="shared" si="99"/>
        <v>1664.7241813157339</v>
      </c>
      <c r="AK182" s="14">
        <f t="shared" si="100"/>
        <v>2247.3776447762407</v>
      </c>
      <c r="AL182" s="13">
        <f t="shared" si="101"/>
        <v>0</v>
      </c>
      <c r="AM182" s="15">
        <f t="shared" si="102"/>
        <v>0</v>
      </c>
      <c r="AN182" s="12">
        <v>0</v>
      </c>
      <c r="AO182" s="12">
        <f t="shared" si="103"/>
        <v>0</v>
      </c>
      <c r="AP182" s="12">
        <f t="shared" si="104"/>
        <v>0</v>
      </c>
      <c r="AQ182" s="11">
        <f t="shared" si="105"/>
        <v>0</v>
      </c>
      <c r="AR182" s="104">
        <f t="shared" si="106"/>
        <v>68.0625</v>
      </c>
      <c r="AS182" s="30">
        <f t="shared" si="107"/>
        <v>11759.239799999999</v>
      </c>
      <c r="AT182" s="30">
        <v>5174.0655120000001</v>
      </c>
      <c r="AU182" s="30">
        <f t="shared" si="108"/>
        <v>23024.5915284</v>
      </c>
      <c r="AV182" s="30">
        <f t="shared" si="109"/>
        <v>40145.315604332398</v>
      </c>
      <c r="AW182" s="29">
        <f t="shared" si="110"/>
        <v>54196.176065848733</v>
      </c>
      <c r="AX182" s="9"/>
      <c r="AY182" s="332">
        <v>3</v>
      </c>
      <c r="AZ182" s="325"/>
      <c r="BA182" s="325">
        <v>1</v>
      </c>
      <c r="BB182" s="325">
        <f t="shared" si="114"/>
        <v>269.87455341000003</v>
      </c>
      <c r="BC182" s="325">
        <f t="shared" si="115"/>
        <v>0</v>
      </c>
      <c r="BD182" s="333">
        <f t="shared" si="116"/>
        <v>5174.0655120000001</v>
      </c>
    </row>
    <row r="183" spans="1:56" s="3" customFormat="1" ht="18.75" customHeight="1" x14ac:dyDescent="0.2">
      <c r="A183" s="231">
        <v>80</v>
      </c>
      <c r="B183" s="260" t="s">
        <v>113</v>
      </c>
      <c r="C183" s="198" t="s">
        <v>112</v>
      </c>
      <c r="D183" s="261" t="s">
        <v>238</v>
      </c>
      <c r="E183" s="54">
        <v>6</v>
      </c>
      <c r="F183" s="217" t="s">
        <v>111</v>
      </c>
      <c r="G183" s="62">
        <v>2.5</v>
      </c>
      <c r="H183" s="82">
        <v>3.125</v>
      </c>
      <c r="I183" s="78">
        <v>2.64</v>
      </c>
      <c r="J183" s="79">
        <v>0.515625</v>
      </c>
      <c r="K183" s="78">
        <v>11.715000000000002</v>
      </c>
      <c r="L183" s="79">
        <v>3.09375</v>
      </c>
      <c r="M183" s="80"/>
      <c r="N183" s="81"/>
      <c r="O183" s="257">
        <v>1.1000000000000001</v>
      </c>
      <c r="P183" s="252">
        <v>0.6</v>
      </c>
      <c r="Q183" s="72">
        <v>3.3E-3</v>
      </c>
      <c r="R183" s="49">
        <v>2.2893750000000002E-3</v>
      </c>
      <c r="S183" s="23"/>
      <c r="T183" s="22" t="s">
        <v>3</v>
      </c>
      <c r="U183" s="22"/>
      <c r="V183" s="22"/>
      <c r="W183" s="22" t="s">
        <v>3</v>
      </c>
      <c r="X183" s="22"/>
      <c r="Y183" s="22"/>
      <c r="Z183" s="39" t="s">
        <v>2</v>
      </c>
      <c r="AA183" s="22"/>
      <c r="AB183" s="22"/>
      <c r="AC183" s="22" t="s">
        <v>3</v>
      </c>
      <c r="AD183" s="24"/>
      <c r="AE183" s="10"/>
      <c r="AF183" s="17">
        <f t="shared" si="96"/>
        <v>3.1556250000000001</v>
      </c>
      <c r="AG183" s="15">
        <f t="shared" si="97"/>
        <v>545.20111799999995</v>
      </c>
      <c r="AH183" s="15">
        <v>89.958184470000006</v>
      </c>
      <c r="AI183" s="16">
        <f t="shared" si="98"/>
        <v>917.57348159399987</v>
      </c>
      <c r="AJ183" s="15">
        <f t="shared" si="99"/>
        <v>1664.7241813157339</v>
      </c>
      <c r="AK183" s="14">
        <f t="shared" si="100"/>
        <v>2247.3776447762407</v>
      </c>
      <c r="AL183" s="13">
        <f t="shared" si="101"/>
        <v>14.808750000000002</v>
      </c>
      <c r="AM183" s="15">
        <f t="shared" si="102"/>
        <v>2558.5255080000002</v>
      </c>
      <c r="AN183" s="12">
        <v>844.31341764000013</v>
      </c>
      <c r="AO183" s="12">
        <f t="shared" si="103"/>
        <v>4728.1551387840009</v>
      </c>
      <c r="AP183" s="12">
        <f t="shared" si="104"/>
        <v>8365.6824922218257</v>
      </c>
      <c r="AQ183" s="11">
        <f t="shared" si="105"/>
        <v>11293.671364499463</v>
      </c>
      <c r="AR183" s="104">
        <f t="shared" si="106"/>
        <v>0</v>
      </c>
      <c r="AS183" s="30">
        <f t="shared" si="107"/>
        <v>0</v>
      </c>
      <c r="AT183" s="30">
        <v>0</v>
      </c>
      <c r="AU183" s="30">
        <f t="shared" si="108"/>
        <v>0</v>
      </c>
      <c r="AV183" s="30">
        <f t="shared" si="109"/>
        <v>0</v>
      </c>
      <c r="AW183" s="29">
        <f t="shared" si="110"/>
        <v>0</v>
      </c>
      <c r="AX183" s="9"/>
      <c r="AY183" s="332">
        <v>3</v>
      </c>
      <c r="AZ183" s="325">
        <v>1</v>
      </c>
      <c r="BA183" s="325"/>
      <c r="BB183" s="325">
        <f t="shared" si="114"/>
        <v>269.87455341000003</v>
      </c>
      <c r="BC183" s="325">
        <f t="shared" si="115"/>
        <v>844.31341764000013</v>
      </c>
      <c r="BD183" s="333">
        <f t="shared" si="116"/>
        <v>0</v>
      </c>
    </row>
    <row r="184" spans="1:56" s="3" customFormat="1" ht="18.75" customHeight="1" x14ac:dyDescent="0.2">
      <c r="A184" s="231">
        <v>81</v>
      </c>
      <c r="B184" s="260" t="s">
        <v>110</v>
      </c>
      <c r="C184" s="198" t="s">
        <v>103</v>
      </c>
      <c r="D184" s="261" t="s">
        <v>238</v>
      </c>
      <c r="E184" s="54">
        <v>6</v>
      </c>
      <c r="F184" s="217" t="s">
        <v>87</v>
      </c>
      <c r="G184" s="62">
        <v>1.5</v>
      </c>
      <c r="H184" s="82">
        <v>1.875</v>
      </c>
      <c r="I184" s="78">
        <v>1.5840000000000003</v>
      </c>
      <c r="J184" s="79">
        <v>0.30937500000000001</v>
      </c>
      <c r="K184" s="78">
        <v>7.0289999999999999</v>
      </c>
      <c r="L184" s="79">
        <v>1.8562500000000002</v>
      </c>
      <c r="M184" s="80"/>
      <c r="N184" s="81"/>
      <c r="O184" s="257">
        <v>1.1000000000000001</v>
      </c>
      <c r="P184" s="252">
        <v>0.6</v>
      </c>
      <c r="Q184" s="72">
        <v>1.98E-3</v>
      </c>
      <c r="R184" s="49">
        <v>1.3736250000000001E-3</v>
      </c>
      <c r="S184" s="23"/>
      <c r="T184" s="22"/>
      <c r="U184" s="22" t="s">
        <v>3</v>
      </c>
      <c r="V184" s="22"/>
      <c r="W184" s="22"/>
      <c r="X184" s="39" t="s">
        <v>2</v>
      </c>
      <c r="Y184" s="22"/>
      <c r="Z184" s="22"/>
      <c r="AA184" s="22" t="s">
        <v>3</v>
      </c>
      <c r="AB184" s="22"/>
      <c r="AC184" s="22"/>
      <c r="AD184" s="24" t="s">
        <v>3</v>
      </c>
      <c r="AE184" s="125"/>
      <c r="AF184" s="17">
        <f t="shared" si="96"/>
        <v>1.8933750000000003</v>
      </c>
      <c r="AG184" s="15">
        <f t="shared" si="97"/>
        <v>327.12067080000003</v>
      </c>
      <c r="AH184" s="15">
        <v>53.974910682000008</v>
      </c>
      <c r="AI184" s="16">
        <f t="shared" si="98"/>
        <v>550.54408895640006</v>
      </c>
      <c r="AJ184" s="15">
        <f t="shared" si="99"/>
        <v>998.83450878944052</v>
      </c>
      <c r="AK184" s="14">
        <f t="shared" si="100"/>
        <v>1348.4265868657446</v>
      </c>
      <c r="AL184" s="13">
        <f t="shared" si="101"/>
        <v>8.8852499999999992</v>
      </c>
      <c r="AM184" s="15">
        <f t="shared" si="102"/>
        <v>1535.1153047999999</v>
      </c>
      <c r="AN184" s="12">
        <v>506.58805058399997</v>
      </c>
      <c r="AO184" s="12">
        <f t="shared" si="103"/>
        <v>2836.8930832704</v>
      </c>
      <c r="AP184" s="12">
        <f t="shared" si="104"/>
        <v>5019.4094953330941</v>
      </c>
      <c r="AQ184" s="11">
        <f t="shared" si="105"/>
        <v>6776.2028186996768</v>
      </c>
      <c r="AR184" s="104">
        <f t="shared" si="106"/>
        <v>0</v>
      </c>
      <c r="AS184" s="30">
        <f t="shared" si="107"/>
        <v>0</v>
      </c>
      <c r="AT184" s="30">
        <v>0</v>
      </c>
      <c r="AU184" s="30">
        <f t="shared" si="108"/>
        <v>0</v>
      </c>
      <c r="AV184" s="30">
        <f t="shared" si="109"/>
        <v>0</v>
      </c>
      <c r="AW184" s="29">
        <f t="shared" si="110"/>
        <v>0</v>
      </c>
      <c r="AX184" s="9"/>
      <c r="AY184" s="332">
        <v>3</v>
      </c>
      <c r="AZ184" s="325">
        <v>1</v>
      </c>
      <c r="BA184" s="325"/>
      <c r="BB184" s="325">
        <f t="shared" si="114"/>
        <v>161.92473204600003</v>
      </c>
      <c r="BC184" s="325">
        <f t="shared" si="115"/>
        <v>506.58805058399997</v>
      </c>
      <c r="BD184" s="333">
        <f t="shared" si="116"/>
        <v>0</v>
      </c>
    </row>
    <row r="185" spans="1:56" s="3" customFormat="1" ht="18.75" customHeight="1" x14ac:dyDescent="0.2">
      <c r="A185" s="231">
        <v>82</v>
      </c>
      <c r="B185" s="260" t="s">
        <v>109</v>
      </c>
      <c r="C185" s="198" t="s">
        <v>103</v>
      </c>
      <c r="D185" s="261" t="s">
        <v>238</v>
      </c>
      <c r="E185" s="54">
        <v>6</v>
      </c>
      <c r="F185" s="217" t="s">
        <v>62</v>
      </c>
      <c r="G185" s="62">
        <v>2</v>
      </c>
      <c r="H185" s="82">
        <v>2.5</v>
      </c>
      <c r="I185" s="78">
        <v>2.1120000000000001</v>
      </c>
      <c r="J185" s="79">
        <v>0.41249999999999998</v>
      </c>
      <c r="K185" s="78">
        <v>9.3719999999999999</v>
      </c>
      <c r="L185" s="79">
        <v>2.4750000000000001</v>
      </c>
      <c r="M185" s="80"/>
      <c r="N185" s="81"/>
      <c r="O185" s="257">
        <v>1.1000000000000001</v>
      </c>
      <c r="P185" s="252">
        <v>0.6</v>
      </c>
      <c r="Q185" s="72">
        <v>2.64E-3</v>
      </c>
      <c r="R185" s="49">
        <v>1.8315E-3</v>
      </c>
      <c r="S185" s="69" t="s">
        <v>2</v>
      </c>
      <c r="T185" s="22"/>
      <c r="U185" s="22"/>
      <c r="V185" s="22" t="s">
        <v>3</v>
      </c>
      <c r="W185" s="22"/>
      <c r="X185" s="22"/>
      <c r="Y185" s="22" t="s">
        <v>3</v>
      </c>
      <c r="Z185" s="22"/>
      <c r="AA185" s="22"/>
      <c r="AB185" s="22" t="s">
        <v>3</v>
      </c>
      <c r="AC185" s="22"/>
      <c r="AD185" s="24"/>
      <c r="AE185" s="10"/>
      <c r="AF185" s="17">
        <f t="shared" si="96"/>
        <v>2.5245000000000002</v>
      </c>
      <c r="AG185" s="15">
        <f t="shared" si="97"/>
        <v>436.16089440000002</v>
      </c>
      <c r="AH185" s="15">
        <v>71.966547575999996</v>
      </c>
      <c r="AI185" s="16">
        <f t="shared" si="98"/>
        <v>734.05878527519997</v>
      </c>
      <c r="AJ185" s="15">
        <f t="shared" si="99"/>
        <v>1331.7793450525871</v>
      </c>
      <c r="AK185" s="14">
        <f t="shared" si="100"/>
        <v>1797.9021158209925</v>
      </c>
      <c r="AL185" s="13">
        <f t="shared" si="101"/>
        <v>11.847</v>
      </c>
      <c r="AM185" s="15">
        <f t="shared" si="102"/>
        <v>2046.8204063999999</v>
      </c>
      <c r="AN185" s="12">
        <v>675.45073411199996</v>
      </c>
      <c r="AO185" s="12">
        <f t="shared" si="103"/>
        <v>3782.5241110271995</v>
      </c>
      <c r="AP185" s="12">
        <f t="shared" si="104"/>
        <v>6692.5459937774585</v>
      </c>
      <c r="AQ185" s="11">
        <f t="shared" si="105"/>
        <v>9034.9370915995678</v>
      </c>
      <c r="AR185" s="104">
        <f t="shared" si="106"/>
        <v>0</v>
      </c>
      <c r="AS185" s="30">
        <f t="shared" si="107"/>
        <v>0</v>
      </c>
      <c r="AT185" s="30">
        <v>0</v>
      </c>
      <c r="AU185" s="30">
        <f t="shared" si="108"/>
        <v>0</v>
      </c>
      <c r="AV185" s="30">
        <f t="shared" si="109"/>
        <v>0</v>
      </c>
      <c r="AW185" s="29">
        <f t="shared" si="110"/>
        <v>0</v>
      </c>
      <c r="AX185" s="9"/>
      <c r="AY185" s="332">
        <v>3</v>
      </c>
      <c r="AZ185" s="325">
        <v>1</v>
      </c>
      <c r="BA185" s="325"/>
      <c r="BB185" s="325">
        <f t="shared" si="114"/>
        <v>215.899642728</v>
      </c>
      <c r="BC185" s="325">
        <f t="shared" si="115"/>
        <v>675.45073411199996</v>
      </c>
      <c r="BD185" s="333">
        <f t="shared" si="116"/>
        <v>0</v>
      </c>
    </row>
    <row r="186" spans="1:56" s="3" customFormat="1" ht="18.75" customHeight="1" x14ac:dyDescent="0.2">
      <c r="A186" s="231">
        <v>83</v>
      </c>
      <c r="B186" s="260" t="s">
        <v>108</v>
      </c>
      <c r="C186" s="198" t="s">
        <v>103</v>
      </c>
      <c r="D186" s="261" t="s">
        <v>238</v>
      </c>
      <c r="E186" s="54">
        <v>6</v>
      </c>
      <c r="F186" s="217" t="s">
        <v>35</v>
      </c>
      <c r="G186" s="62">
        <v>3</v>
      </c>
      <c r="H186" s="82">
        <v>3.75</v>
      </c>
      <c r="I186" s="78">
        <v>3.1680000000000006</v>
      </c>
      <c r="J186" s="79">
        <v>0.61875000000000002</v>
      </c>
      <c r="K186" s="78">
        <v>14.058</v>
      </c>
      <c r="L186" s="79">
        <v>3.7125000000000004</v>
      </c>
      <c r="M186" s="80"/>
      <c r="N186" s="81"/>
      <c r="O186" s="257">
        <v>1.1000000000000001</v>
      </c>
      <c r="P186" s="252">
        <v>0.6</v>
      </c>
      <c r="Q186" s="72">
        <v>3.96E-3</v>
      </c>
      <c r="R186" s="49">
        <v>2.7472500000000001E-3</v>
      </c>
      <c r="S186" s="23" t="s">
        <v>3</v>
      </c>
      <c r="T186" s="22"/>
      <c r="U186" s="22"/>
      <c r="V186" s="22" t="s">
        <v>3</v>
      </c>
      <c r="W186" s="22"/>
      <c r="X186" s="22"/>
      <c r="Y186" s="39" t="s">
        <v>2</v>
      </c>
      <c r="Z186" s="22"/>
      <c r="AA186" s="22"/>
      <c r="AB186" s="22" t="s">
        <v>3</v>
      </c>
      <c r="AC186" s="22"/>
      <c r="AD186" s="24"/>
      <c r="AE186" s="10"/>
      <c r="AF186" s="17">
        <f t="shared" si="96"/>
        <v>3.7867500000000005</v>
      </c>
      <c r="AG186" s="15">
        <f t="shared" si="97"/>
        <v>654.24134160000006</v>
      </c>
      <c r="AH186" s="15">
        <v>107.94982136400002</v>
      </c>
      <c r="AI186" s="16">
        <f t="shared" si="98"/>
        <v>1101.0881779128001</v>
      </c>
      <c r="AJ186" s="15">
        <f t="shared" si="99"/>
        <v>1997.669017578881</v>
      </c>
      <c r="AK186" s="14">
        <f t="shared" si="100"/>
        <v>2696.8531737314893</v>
      </c>
      <c r="AL186" s="13">
        <f t="shared" si="101"/>
        <v>17.770499999999998</v>
      </c>
      <c r="AM186" s="15">
        <f t="shared" si="102"/>
        <v>3070.2306095999998</v>
      </c>
      <c r="AN186" s="12">
        <v>1013.1761011679999</v>
      </c>
      <c r="AO186" s="12">
        <f t="shared" si="103"/>
        <v>5673.7861665408</v>
      </c>
      <c r="AP186" s="12">
        <f t="shared" si="104"/>
        <v>10038.818990666188</v>
      </c>
      <c r="AQ186" s="11">
        <f t="shared" si="105"/>
        <v>13552.405637399354</v>
      </c>
      <c r="AR186" s="104">
        <f t="shared" si="106"/>
        <v>0</v>
      </c>
      <c r="AS186" s="30">
        <f t="shared" si="107"/>
        <v>0</v>
      </c>
      <c r="AT186" s="30">
        <v>0</v>
      </c>
      <c r="AU186" s="30">
        <f t="shared" si="108"/>
        <v>0</v>
      </c>
      <c r="AV186" s="30">
        <f t="shared" si="109"/>
        <v>0</v>
      </c>
      <c r="AW186" s="29">
        <f t="shared" si="110"/>
        <v>0</v>
      </c>
      <c r="AX186" s="9"/>
      <c r="AY186" s="332">
        <v>3</v>
      </c>
      <c r="AZ186" s="325">
        <v>1</v>
      </c>
      <c r="BA186" s="325"/>
      <c r="BB186" s="325">
        <f t="shared" si="114"/>
        <v>323.84946409200006</v>
      </c>
      <c r="BC186" s="325">
        <f t="shared" si="115"/>
        <v>1013.1761011679999</v>
      </c>
      <c r="BD186" s="333">
        <f t="shared" si="116"/>
        <v>0</v>
      </c>
    </row>
    <row r="187" spans="1:56" s="3" customFormat="1" ht="18.75" customHeight="1" x14ac:dyDescent="0.2">
      <c r="A187" s="231">
        <v>84</v>
      </c>
      <c r="B187" s="260" t="s">
        <v>107</v>
      </c>
      <c r="C187" s="198" t="s">
        <v>103</v>
      </c>
      <c r="D187" s="261" t="s">
        <v>238</v>
      </c>
      <c r="E187" s="54">
        <v>6</v>
      </c>
      <c r="F187" s="217" t="s">
        <v>35</v>
      </c>
      <c r="G187" s="62">
        <v>2.5</v>
      </c>
      <c r="H187" s="82">
        <v>3.125</v>
      </c>
      <c r="I187" s="78">
        <v>2.64</v>
      </c>
      <c r="J187" s="79">
        <v>0.515625</v>
      </c>
      <c r="K187" s="78">
        <v>11.715000000000002</v>
      </c>
      <c r="L187" s="79">
        <v>3.09375</v>
      </c>
      <c r="M187" s="80"/>
      <c r="N187" s="81"/>
      <c r="O187" s="257">
        <v>1.1000000000000001</v>
      </c>
      <c r="P187" s="252">
        <v>0.6</v>
      </c>
      <c r="Q187" s="72">
        <v>3.3E-3</v>
      </c>
      <c r="R187" s="49">
        <v>2.2893750000000002E-3</v>
      </c>
      <c r="S187" s="23" t="s">
        <v>3</v>
      </c>
      <c r="T187" s="22"/>
      <c r="U187" s="22"/>
      <c r="V187" s="22" t="s">
        <v>3</v>
      </c>
      <c r="W187" s="22"/>
      <c r="X187" s="22"/>
      <c r="Y187" s="39" t="s">
        <v>2</v>
      </c>
      <c r="Z187" s="22"/>
      <c r="AA187" s="22"/>
      <c r="AB187" s="22" t="s">
        <v>3</v>
      </c>
      <c r="AC187" s="22"/>
      <c r="AD187" s="24"/>
      <c r="AE187" s="10"/>
      <c r="AF187" s="17">
        <f t="shared" si="96"/>
        <v>3.1556250000000001</v>
      </c>
      <c r="AG187" s="15">
        <f t="shared" si="97"/>
        <v>545.20111799999995</v>
      </c>
      <c r="AH187" s="15">
        <v>89.958184470000006</v>
      </c>
      <c r="AI187" s="16">
        <f t="shared" si="98"/>
        <v>917.57348159399987</v>
      </c>
      <c r="AJ187" s="15">
        <f t="shared" si="99"/>
        <v>1664.7241813157339</v>
      </c>
      <c r="AK187" s="14">
        <f t="shared" si="100"/>
        <v>2247.3776447762407</v>
      </c>
      <c r="AL187" s="13">
        <f t="shared" si="101"/>
        <v>14.808750000000002</v>
      </c>
      <c r="AM187" s="15">
        <f t="shared" si="102"/>
        <v>2558.5255080000002</v>
      </c>
      <c r="AN187" s="12">
        <v>844.31341764000013</v>
      </c>
      <c r="AO187" s="12">
        <f t="shared" si="103"/>
        <v>4728.1551387840009</v>
      </c>
      <c r="AP187" s="12">
        <f t="shared" si="104"/>
        <v>8365.6824922218257</v>
      </c>
      <c r="AQ187" s="11">
        <f t="shared" si="105"/>
        <v>11293.671364499463</v>
      </c>
      <c r="AR187" s="104">
        <f t="shared" si="106"/>
        <v>0</v>
      </c>
      <c r="AS187" s="30">
        <f t="shared" si="107"/>
        <v>0</v>
      </c>
      <c r="AT187" s="30">
        <v>0</v>
      </c>
      <c r="AU187" s="30">
        <f t="shared" si="108"/>
        <v>0</v>
      </c>
      <c r="AV187" s="30">
        <f t="shared" si="109"/>
        <v>0</v>
      </c>
      <c r="AW187" s="29">
        <f t="shared" si="110"/>
        <v>0</v>
      </c>
      <c r="AX187" s="9"/>
      <c r="AY187" s="332">
        <v>3</v>
      </c>
      <c r="AZ187" s="325">
        <v>1</v>
      </c>
      <c r="BA187" s="325"/>
      <c r="BB187" s="325">
        <f t="shared" si="114"/>
        <v>269.87455341000003</v>
      </c>
      <c r="BC187" s="325">
        <f t="shared" si="115"/>
        <v>844.31341764000013</v>
      </c>
      <c r="BD187" s="333">
        <f t="shared" si="116"/>
        <v>0</v>
      </c>
    </row>
    <row r="188" spans="1:56" s="3" customFormat="1" ht="18.75" customHeight="1" x14ac:dyDescent="0.2">
      <c r="A188" s="231">
        <v>85</v>
      </c>
      <c r="B188" s="260" t="s">
        <v>106</v>
      </c>
      <c r="C188" s="198" t="s">
        <v>103</v>
      </c>
      <c r="D188" s="261" t="s">
        <v>238</v>
      </c>
      <c r="E188" s="54">
        <v>6</v>
      </c>
      <c r="F188" s="217" t="s">
        <v>105</v>
      </c>
      <c r="G188" s="62">
        <v>3</v>
      </c>
      <c r="H188" s="82">
        <v>3.75</v>
      </c>
      <c r="I188" s="78">
        <v>3.1680000000000006</v>
      </c>
      <c r="J188" s="79">
        <v>0.61875000000000002</v>
      </c>
      <c r="K188" s="78">
        <v>14.058</v>
      </c>
      <c r="L188" s="79">
        <v>3.7125000000000004</v>
      </c>
      <c r="M188" s="80"/>
      <c r="N188" s="81"/>
      <c r="O188" s="257">
        <v>1.1000000000000001</v>
      </c>
      <c r="P188" s="252">
        <v>0.6</v>
      </c>
      <c r="Q188" s="72">
        <v>3.96E-3</v>
      </c>
      <c r="R188" s="49">
        <v>2.7472500000000001E-3</v>
      </c>
      <c r="S188" s="69" t="s">
        <v>2</v>
      </c>
      <c r="T188" s="22"/>
      <c r="U188" s="22"/>
      <c r="V188" s="22" t="s">
        <v>3</v>
      </c>
      <c r="W188" s="22"/>
      <c r="X188" s="22"/>
      <c r="Y188" s="22" t="s">
        <v>3</v>
      </c>
      <c r="Z188" s="22"/>
      <c r="AA188" s="22"/>
      <c r="AB188" s="22" t="s">
        <v>3</v>
      </c>
      <c r="AC188" s="22"/>
      <c r="AD188" s="24"/>
      <c r="AE188" s="10"/>
      <c r="AF188" s="17">
        <f t="shared" si="96"/>
        <v>3.7867500000000005</v>
      </c>
      <c r="AG188" s="15">
        <f t="shared" si="97"/>
        <v>654.24134160000006</v>
      </c>
      <c r="AH188" s="15">
        <v>107.94982136400002</v>
      </c>
      <c r="AI188" s="16">
        <f t="shared" si="98"/>
        <v>1101.0881779128001</v>
      </c>
      <c r="AJ188" s="15">
        <f t="shared" si="99"/>
        <v>1997.669017578881</v>
      </c>
      <c r="AK188" s="14">
        <f t="shared" si="100"/>
        <v>2696.8531737314893</v>
      </c>
      <c r="AL188" s="13">
        <f t="shared" si="101"/>
        <v>17.770499999999998</v>
      </c>
      <c r="AM188" s="15">
        <f t="shared" si="102"/>
        <v>3070.2306095999998</v>
      </c>
      <c r="AN188" s="12">
        <v>1013.1761011679999</v>
      </c>
      <c r="AO188" s="12">
        <f t="shared" si="103"/>
        <v>5673.7861665408</v>
      </c>
      <c r="AP188" s="12">
        <f t="shared" si="104"/>
        <v>10038.818990666188</v>
      </c>
      <c r="AQ188" s="11">
        <f t="shared" si="105"/>
        <v>13552.405637399354</v>
      </c>
      <c r="AR188" s="104">
        <f t="shared" si="106"/>
        <v>0</v>
      </c>
      <c r="AS188" s="30">
        <f t="shared" si="107"/>
        <v>0</v>
      </c>
      <c r="AT188" s="30">
        <v>0</v>
      </c>
      <c r="AU188" s="30">
        <f t="shared" si="108"/>
        <v>0</v>
      </c>
      <c r="AV188" s="30">
        <f t="shared" si="109"/>
        <v>0</v>
      </c>
      <c r="AW188" s="29">
        <f t="shared" si="110"/>
        <v>0</v>
      </c>
      <c r="AX188" s="9"/>
      <c r="AY188" s="332">
        <v>3</v>
      </c>
      <c r="AZ188" s="325">
        <v>1</v>
      </c>
      <c r="BA188" s="325"/>
      <c r="BB188" s="325">
        <f t="shared" si="114"/>
        <v>323.84946409200006</v>
      </c>
      <c r="BC188" s="325">
        <f t="shared" si="115"/>
        <v>1013.1761011679999</v>
      </c>
      <c r="BD188" s="333">
        <f t="shared" si="116"/>
        <v>0</v>
      </c>
    </row>
    <row r="189" spans="1:56" s="3" customFormat="1" ht="18.75" customHeight="1" x14ac:dyDescent="0.2">
      <c r="A189" s="231">
        <v>86</v>
      </c>
      <c r="B189" s="260" t="s">
        <v>104</v>
      </c>
      <c r="C189" s="198" t="s">
        <v>103</v>
      </c>
      <c r="D189" s="261" t="s">
        <v>238</v>
      </c>
      <c r="E189" s="54">
        <v>6</v>
      </c>
      <c r="F189" s="217" t="s">
        <v>41</v>
      </c>
      <c r="G189" s="62">
        <v>2</v>
      </c>
      <c r="H189" s="82">
        <v>2.5</v>
      </c>
      <c r="I189" s="78">
        <v>2.1120000000000001</v>
      </c>
      <c r="J189" s="79">
        <v>0.41249999999999998</v>
      </c>
      <c r="K189" s="78"/>
      <c r="L189" s="79"/>
      <c r="M189" s="80">
        <v>39.6</v>
      </c>
      <c r="N189" s="81">
        <v>14.850000000000001</v>
      </c>
      <c r="O189" s="257">
        <v>1.1000000000000001</v>
      </c>
      <c r="P189" s="252">
        <v>0.6</v>
      </c>
      <c r="Q189" s="72">
        <v>2.64E-3</v>
      </c>
      <c r="R189" s="49">
        <v>1.8315E-3</v>
      </c>
      <c r="S189" s="23"/>
      <c r="T189" s="22"/>
      <c r="U189" s="22" t="s">
        <v>3</v>
      </c>
      <c r="V189" s="22"/>
      <c r="W189" s="22"/>
      <c r="X189" s="39" t="s">
        <v>5</v>
      </c>
      <c r="Y189" s="22"/>
      <c r="Z189" s="22"/>
      <c r="AA189" s="22" t="s">
        <v>3</v>
      </c>
      <c r="AB189" s="22"/>
      <c r="AC189" s="22"/>
      <c r="AD189" s="24" t="s">
        <v>3</v>
      </c>
      <c r="AE189" s="125"/>
      <c r="AF189" s="17">
        <f t="shared" si="96"/>
        <v>2.5245000000000002</v>
      </c>
      <c r="AG189" s="15">
        <f t="shared" si="97"/>
        <v>436.16089440000002</v>
      </c>
      <c r="AH189" s="15">
        <v>71.966547575999996</v>
      </c>
      <c r="AI189" s="16">
        <f t="shared" si="98"/>
        <v>734.05878527519997</v>
      </c>
      <c r="AJ189" s="15">
        <f t="shared" si="99"/>
        <v>1331.7793450525871</v>
      </c>
      <c r="AK189" s="14">
        <f t="shared" si="100"/>
        <v>1797.9021158209925</v>
      </c>
      <c r="AL189" s="13">
        <f t="shared" si="101"/>
        <v>0</v>
      </c>
      <c r="AM189" s="15">
        <f t="shared" si="102"/>
        <v>0</v>
      </c>
      <c r="AN189" s="12">
        <v>0</v>
      </c>
      <c r="AO189" s="12">
        <f t="shared" si="103"/>
        <v>0</v>
      </c>
      <c r="AP189" s="12">
        <f t="shared" si="104"/>
        <v>0</v>
      </c>
      <c r="AQ189" s="11">
        <f t="shared" si="105"/>
        <v>0</v>
      </c>
      <c r="AR189" s="104">
        <f t="shared" si="106"/>
        <v>54.45</v>
      </c>
      <c r="AS189" s="30">
        <f t="shared" si="107"/>
        <v>9407.3918400000002</v>
      </c>
      <c r="AT189" s="30">
        <v>4139.2524096000006</v>
      </c>
      <c r="AU189" s="30">
        <f t="shared" si="108"/>
        <v>18419.673222720001</v>
      </c>
      <c r="AV189" s="30">
        <f t="shared" si="109"/>
        <v>32116.25248346592</v>
      </c>
      <c r="AW189" s="29">
        <f t="shared" si="110"/>
        <v>43356.940852678992</v>
      </c>
      <c r="AX189" s="9"/>
      <c r="AY189" s="332">
        <v>3</v>
      </c>
      <c r="AZ189" s="325"/>
      <c r="BA189" s="325">
        <v>1</v>
      </c>
      <c r="BB189" s="325">
        <f t="shared" si="114"/>
        <v>215.899642728</v>
      </c>
      <c r="BC189" s="325">
        <f t="shared" si="115"/>
        <v>0</v>
      </c>
      <c r="BD189" s="333">
        <f t="shared" si="116"/>
        <v>4139.2524096000006</v>
      </c>
    </row>
    <row r="190" spans="1:56" s="3" customFormat="1" ht="18.75" customHeight="1" x14ac:dyDescent="0.2">
      <c r="A190" s="231">
        <v>87</v>
      </c>
      <c r="B190" s="260" t="s">
        <v>102</v>
      </c>
      <c r="C190" s="198" t="s">
        <v>72</v>
      </c>
      <c r="D190" s="262">
        <v>44624</v>
      </c>
      <c r="E190" s="54">
        <v>6</v>
      </c>
      <c r="F190" s="217" t="s">
        <v>101</v>
      </c>
      <c r="G190" s="62">
        <v>2.5</v>
      </c>
      <c r="H190" s="82">
        <v>3.125</v>
      </c>
      <c r="I190" s="78">
        <v>2.64</v>
      </c>
      <c r="J190" s="79">
        <v>0.515625</v>
      </c>
      <c r="K190" s="78">
        <v>11.715000000000002</v>
      </c>
      <c r="L190" s="79">
        <v>3.09375</v>
      </c>
      <c r="M190" s="80"/>
      <c r="N190" s="81"/>
      <c r="O190" s="257">
        <v>1.1000000000000001</v>
      </c>
      <c r="P190" s="252">
        <v>0.6</v>
      </c>
      <c r="Q190" s="72">
        <v>3.3E-3</v>
      </c>
      <c r="R190" s="49">
        <v>2.2893750000000002E-3</v>
      </c>
      <c r="S190" s="23" t="s">
        <v>3</v>
      </c>
      <c r="T190" s="22"/>
      <c r="U190" s="22"/>
      <c r="V190" s="22" t="s">
        <v>3</v>
      </c>
      <c r="W190" s="22"/>
      <c r="X190" s="22"/>
      <c r="Y190" s="39" t="s">
        <v>2</v>
      </c>
      <c r="Z190" s="22"/>
      <c r="AA190" s="22"/>
      <c r="AB190" s="22" t="s">
        <v>3</v>
      </c>
      <c r="AC190" s="22"/>
      <c r="AD190" s="24"/>
      <c r="AE190" s="10"/>
      <c r="AF190" s="17">
        <f t="shared" si="96"/>
        <v>3.1556250000000001</v>
      </c>
      <c r="AG190" s="15">
        <f t="shared" si="97"/>
        <v>545.20111799999995</v>
      </c>
      <c r="AH190" s="15">
        <v>89.958184470000006</v>
      </c>
      <c r="AI190" s="16">
        <f t="shared" si="98"/>
        <v>917.57348159399987</v>
      </c>
      <c r="AJ190" s="15">
        <f t="shared" si="99"/>
        <v>1664.7241813157339</v>
      </c>
      <c r="AK190" s="14">
        <f t="shared" si="100"/>
        <v>2247.3776447762407</v>
      </c>
      <c r="AL190" s="13">
        <f t="shared" si="101"/>
        <v>14.808750000000002</v>
      </c>
      <c r="AM190" s="15">
        <f t="shared" si="102"/>
        <v>2558.5255080000002</v>
      </c>
      <c r="AN190" s="12">
        <v>844.31341764000013</v>
      </c>
      <c r="AO190" s="12">
        <f t="shared" si="103"/>
        <v>4728.1551387840009</v>
      </c>
      <c r="AP190" s="12">
        <f t="shared" si="104"/>
        <v>8365.6824922218257</v>
      </c>
      <c r="AQ190" s="11">
        <f t="shared" si="105"/>
        <v>11293.671364499463</v>
      </c>
      <c r="AR190" s="104">
        <f t="shared" si="106"/>
        <v>0</v>
      </c>
      <c r="AS190" s="30">
        <f t="shared" si="107"/>
        <v>0</v>
      </c>
      <c r="AT190" s="30">
        <v>0</v>
      </c>
      <c r="AU190" s="30">
        <f t="shared" si="108"/>
        <v>0</v>
      </c>
      <c r="AV190" s="30">
        <f t="shared" si="109"/>
        <v>0</v>
      </c>
      <c r="AW190" s="29">
        <f t="shared" si="110"/>
        <v>0</v>
      </c>
      <c r="AX190" s="9"/>
      <c r="AY190" s="332">
        <v>3</v>
      </c>
      <c r="AZ190" s="325">
        <v>1</v>
      </c>
      <c r="BA190" s="325"/>
      <c r="BB190" s="325">
        <f t="shared" si="114"/>
        <v>269.87455341000003</v>
      </c>
      <c r="BC190" s="325">
        <f t="shared" si="115"/>
        <v>844.31341764000013</v>
      </c>
      <c r="BD190" s="333">
        <f t="shared" si="116"/>
        <v>0</v>
      </c>
    </row>
    <row r="191" spans="1:56" s="3" customFormat="1" ht="18.75" customHeight="1" x14ac:dyDescent="0.2">
      <c r="A191" s="231">
        <v>88</v>
      </c>
      <c r="B191" s="260" t="s">
        <v>100</v>
      </c>
      <c r="C191" s="198" t="s">
        <v>72</v>
      </c>
      <c r="D191" s="261">
        <v>44565</v>
      </c>
      <c r="E191" s="54">
        <v>6</v>
      </c>
      <c r="F191" s="217" t="s">
        <v>16</v>
      </c>
      <c r="G191" s="62">
        <v>2</v>
      </c>
      <c r="H191" s="82">
        <v>2.5</v>
      </c>
      <c r="I191" s="78">
        <v>2.1120000000000001</v>
      </c>
      <c r="J191" s="79">
        <v>0.41249999999999998</v>
      </c>
      <c r="K191" s="78">
        <v>9.3719999999999999</v>
      </c>
      <c r="L191" s="79">
        <v>2.4750000000000001</v>
      </c>
      <c r="M191" s="80"/>
      <c r="N191" s="81"/>
      <c r="O191" s="257">
        <v>1.1000000000000001</v>
      </c>
      <c r="P191" s="252">
        <v>0.6</v>
      </c>
      <c r="Q191" s="72">
        <v>2.64E-3</v>
      </c>
      <c r="R191" s="49">
        <v>1.8315E-3</v>
      </c>
      <c r="S191" s="23" t="s">
        <v>3</v>
      </c>
      <c r="T191" s="22"/>
      <c r="U191" s="22"/>
      <c r="V191" s="22" t="s">
        <v>3</v>
      </c>
      <c r="W191" s="22"/>
      <c r="X191" s="22"/>
      <c r="Y191" s="39" t="s">
        <v>2</v>
      </c>
      <c r="Z191" s="22"/>
      <c r="AA191" s="22"/>
      <c r="AB191" s="22" t="s">
        <v>3</v>
      </c>
      <c r="AC191" s="22"/>
      <c r="AD191" s="24"/>
      <c r="AE191" s="10"/>
      <c r="AF191" s="17">
        <f t="shared" si="96"/>
        <v>2.5245000000000002</v>
      </c>
      <c r="AG191" s="15">
        <f t="shared" si="97"/>
        <v>436.16089440000002</v>
      </c>
      <c r="AH191" s="15">
        <v>71.966547575999996</v>
      </c>
      <c r="AI191" s="16">
        <f t="shared" si="98"/>
        <v>734.05878527519997</v>
      </c>
      <c r="AJ191" s="15">
        <f t="shared" si="99"/>
        <v>1331.7793450525871</v>
      </c>
      <c r="AK191" s="14">
        <f t="shared" si="100"/>
        <v>1797.9021158209925</v>
      </c>
      <c r="AL191" s="13">
        <f t="shared" si="101"/>
        <v>11.847</v>
      </c>
      <c r="AM191" s="15">
        <f t="shared" si="102"/>
        <v>2046.8204063999999</v>
      </c>
      <c r="AN191" s="12">
        <v>675.45073411199996</v>
      </c>
      <c r="AO191" s="12">
        <f t="shared" si="103"/>
        <v>3782.5241110271995</v>
      </c>
      <c r="AP191" s="12">
        <f t="shared" si="104"/>
        <v>6692.5459937774585</v>
      </c>
      <c r="AQ191" s="11">
        <f t="shared" si="105"/>
        <v>9034.9370915995678</v>
      </c>
      <c r="AR191" s="104">
        <f t="shared" si="106"/>
        <v>0</v>
      </c>
      <c r="AS191" s="30">
        <f t="shared" si="107"/>
        <v>0</v>
      </c>
      <c r="AT191" s="30">
        <v>0</v>
      </c>
      <c r="AU191" s="30">
        <f t="shared" si="108"/>
        <v>0</v>
      </c>
      <c r="AV191" s="30">
        <f t="shared" si="109"/>
        <v>0</v>
      </c>
      <c r="AW191" s="29">
        <f t="shared" si="110"/>
        <v>0</v>
      </c>
      <c r="AX191" s="9"/>
      <c r="AY191" s="332">
        <v>3</v>
      </c>
      <c r="AZ191" s="325">
        <v>1</v>
      </c>
      <c r="BA191" s="325"/>
      <c r="BB191" s="325">
        <f t="shared" si="114"/>
        <v>215.899642728</v>
      </c>
      <c r="BC191" s="325">
        <f t="shared" si="115"/>
        <v>675.45073411199996</v>
      </c>
      <c r="BD191" s="333">
        <f t="shared" si="116"/>
        <v>0</v>
      </c>
    </row>
    <row r="192" spans="1:56" s="3" customFormat="1" ht="18.75" customHeight="1" x14ac:dyDescent="0.2">
      <c r="A192" s="231">
        <v>89</v>
      </c>
      <c r="B192" s="260" t="s">
        <v>99</v>
      </c>
      <c r="C192" s="198" t="s">
        <v>72</v>
      </c>
      <c r="D192" s="261" t="s">
        <v>238</v>
      </c>
      <c r="E192" s="54">
        <v>6</v>
      </c>
      <c r="F192" s="217" t="s">
        <v>16</v>
      </c>
      <c r="G192" s="62">
        <v>2.5</v>
      </c>
      <c r="H192" s="82">
        <v>3.125</v>
      </c>
      <c r="I192" s="78">
        <v>2.64</v>
      </c>
      <c r="J192" s="79">
        <v>0.515625</v>
      </c>
      <c r="K192" s="78">
        <v>11.715000000000002</v>
      </c>
      <c r="L192" s="79">
        <v>3.09375</v>
      </c>
      <c r="M192" s="80"/>
      <c r="N192" s="81"/>
      <c r="O192" s="257">
        <v>1.1000000000000001</v>
      </c>
      <c r="P192" s="252">
        <v>0.6</v>
      </c>
      <c r="Q192" s="72">
        <v>3.3E-3</v>
      </c>
      <c r="R192" s="49">
        <v>2.2893750000000002E-3</v>
      </c>
      <c r="S192" s="23" t="s">
        <v>3</v>
      </c>
      <c r="T192" s="22"/>
      <c r="U192" s="22"/>
      <c r="V192" s="22" t="s">
        <v>3</v>
      </c>
      <c r="W192" s="22"/>
      <c r="X192" s="22"/>
      <c r="Y192" s="39" t="s">
        <v>2</v>
      </c>
      <c r="Z192" s="22"/>
      <c r="AA192" s="22"/>
      <c r="AB192" s="22" t="s">
        <v>3</v>
      </c>
      <c r="AC192" s="22"/>
      <c r="AD192" s="24"/>
      <c r="AE192" s="10"/>
      <c r="AF192" s="17">
        <f t="shared" si="96"/>
        <v>3.1556250000000001</v>
      </c>
      <c r="AG192" s="15">
        <f t="shared" si="97"/>
        <v>545.20111799999995</v>
      </c>
      <c r="AH192" s="15">
        <v>89.958184470000006</v>
      </c>
      <c r="AI192" s="16">
        <f t="shared" si="98"/>
        <v>917.57348159399987</v>
      </c>
      <c r="AJ192" s="15">
        <f t="shared" si="99"/>
        <v>1664.7241813157339</v>
      </c>
      <c r="AK192" s="14">
        <f t="shared" si="100"/>
        <v>2247.3776447762407</v>
      </c>
      <c r="AL192" s="13">
        <f t="shared" si="101"/>
        <v>14.808750000000002</v>
      </c>
      <c r="AM192" s="15">
        <f t="shared" si="102"/>
        <v>2558.5255080000002</v>
      </c>
      <c r="AN192" s="12">
        <v>844.31341764000013</v>
      </c>
      <c r="AO192" s="12">
        <f t="shared" si="103"/>
        <v>4728.1551387840009</v>
      </c>
      <c r="AP192" s="12">
        <f t="shared" si="104"/>
        <v>8365.6824922218257</v>
      </c>
      <c r="AQ192" s="11">
        <f t="shared" si="105"/>
        <v>11293.671364499463</v>
      </c>
      <c r="AR192" s="104">
        <f t="shared" si="106"/>
        <v>0</v>
      </c>
      <c r="AS192" s="30">
        <f t="shared" si="107"/>
        <v>0</v>
      </c>
      <c r="AT192" s="30">
        <v>0</v>
      </c>
      <c r="AU192" s="30">
        <f t="shared" si="108"/>
        <v>0</v>
      </c>
      <c r="AV192" s="30">
        <f t="shared" si="109"/>
        <v>0</v>
      </c>
      <c r="AW192" s="29">
        <f t="shared" si="110"/>
        <v>0</v>
      </c>
      <c r="AX192" s="9"/>
      <c r="AY192" s="332">
        <v>3</v>
      </c>
      <c r="AZ192" s="325">
        <v>1</v>
      </c>
      <c r="BA192" s="325"/>
      <c r="BB192" s="325">
        <f t="shared" si="114"/>
        <v>269.87455341000003</v>
      </c>
      <c r="BC192" s="325">
        <f t="shared" si="115"/>
        <v>844.31341764000013</v>
      </c>
      <c r="BD192" s="333">
        <f t="shared" si="116"/>
        <v>0</v>
      </c>
    </row>
    <row r="193" spans="1:56" s="3" customFormat="1" ht="18.75" customHeight="1" x14ac:dyDescent="0.2">
      <c r="A193" s="231">
        <v>90</v>
      </c>
      <c r="B193" s="260" t="s">
        <v>98</v>
      </c>
      <c r="C193" s="198" t="s">
        <v>72</v>
      </c>
      <c r="D193" s="261" t="s">
        <v>238</v>
      </c>
      <c r="E193" s="54">
        <v>6</v>
      </c>
      <c r="F193" s="217" t="s">
        <v>16</v>
      </c>
      <c r="G193" s="62">
        <v>2</v>
      </c>
      <c r="H193" s="82">
        <v>2.5</v>
      </c>
      <c r="I193" s="78">
        <v>2.1120000000000001</v>
      </c>
      <c r="J193" s="79">
        <v>0.41249999999999998</v>
      </c>
      <c r="K193" s="78">
        <v>9.3719999999999999</v>
      </c>
      <c r="L193" s="79">
        <v>2.4750000000000001</v>
      </c>
      <c r="M193" s="80"/>
      <c r="N193" s="81"/>
      <c r="O193" s="257">
        <v>1.1000000000000001</v>
      </c>
      <c r="P193" s="252">
        <v>0.6</v>
      </c>
      <c r="Q193" s="72">
        <v>2.64E-3</v>
      </c>
      <c r="R193" s="49">
        <v>1.8315E-3</v>
      </c>
      <c r="S193" s="23" t="s">
        <v>3</v>
      </c>
      <c r="T193" s="22"/>
      <c r="U193" s="22"/>
      <c r="V193" s="22" t="s">
        <v>3</v>
      </c>
      <c r="W193" s="22"/>
      <c r="X193" s="22"/>
      <c r="Y193" s="39" t="s">
        <v>2</v>
      </c>
      <c r="Z193" s="22"/>
      <c r="AA193" s="22"/>
      <c r="AB193" s="22" t="s">
        <v>3</v>
      </c>
      <c r="AC193" s="22"/>
      <c r="AD193" s="24"/>
      <c r="AE193" s="10"/>
      <c r="AF193" s="17">
        <f t="shared" si="96"/>
        <v>2.5245000000000002</v>
      </c>
      <c r="AG193" s="15">
        <f t="shared" si="97"/>
        <v>436.16089440000002</v>
      </c>
      <c r="AH193" s="15">
        <v>71.966547575999996</v>
      </c>
      <c r="AI193" s="16">
        <f t="shared" si="98"/>
        <v>734.05878527519997</v>
      </c>
      <c r="AJ193" s="15">
        <f t="shared" si="99"/>
        <v>1331.7793450525871</v>
      </c>
      <c r="AK193" s="14">
        <f t="shared" si="100"/>
        <v>1797.9021158209925</v>
      </c>
      <c r="AL193" s="13">
        <f t="shared" si="101"/>
        <v>11.847</v>
      </c>
      <c r="AM193" s="15">
        <f t="shared" si="102"/>
        <v>2046.8204063999999</v>
      </c>
      <c r="AN193" s="12">
        <v>675.45073411199996</v>
      </c>
      <c r="AO193" s="12">
        <f t="shared" si="103"/>
        <v>3782.5241110271995</v>
      </c>
      <c r="AP193" s="12">
        <f t="shared" si="104"/>
        <v>6692.5459937774585</v>
      </c>
      <c r="AQ193" s="11">
        <f t="shared" si="105"/>
        <v>9034.9370915995678</v>
      </c>
      <c r="AR193" s="104">
        <f t="shared" si="106"/>
        <v>0</v>
      </c>
      <c r="AS193" s="30">
        <f t="shared" si="107"/>
        <v>0</v>
      </c>
      <c r="AT193" s="30">
        <v>0</v>
      </c>
      <c r="AU193" s="30">
        <f t="shared" si="108"/>
        <v>0</v>
      </c>
      <c r="AV193" s="30">
        <f t="shared" si="109"/>
        <v>0</v>
      </c>
      <c r="AW193" s="29">
        <f t="shared" si="110"/>
        <v>0</v>
      </c>
      <c r="AX193" s="9"/>
      <c r="AY193" s="332">
        <v>3</v>
      </c>
      <c r="AZ193" s="325">
        <v>1</v>
      </c>
      <c r="BA193" s="325"/>
      <c r="BB193" s="325">
        <f t="shared" si="114"/>
        <v>215.899642728</v>
      </c>
      <c r="BC193" s="325">
        <f t="shared" si="115"/>
        <v>675.45073411199996</v>
      </c>
      <c r="BD193" s="333">
        <f t="shared" si="116"/>
        <v>0</v>
      </c>
    </row>
    <row r="194" spans="1:56" s="3" customFormat="1" ht="18.75" customHeight="1" x14ac:dyDescent="0.2">
      <c r="A194" s="231">
        <v>91</v>
      </c>
      <c r="B194" s="260" t="s">
        <v>97</v>
      </c>
      <c r="C194" s="198" t="s">
        <v>72</v>
      </c>
      <c r="D194" s="261" t="s">
        <v>238</v>
      </c>
      <c r="E194" s="54">
        <v>6</v>
      </c>
      <c r="F194" s="217" t="s">
        <v>96</v>
      </c>
      <c r="G194" s="62">
        <v>2</v>
      </c>
      <c r="H194" s="82">
        <v>2.5</v>
      </c>
      <c r="I194" s="78">
        <v>2.1120000000000001</v>
      </c>
      <c r="J194" s="79">
        <v>0.41249999999999998</v>
      </c>
      <c r="K194" s="78">
        <v>9.3719999999999999</v>
      </c>
      <c r="L194" s="79">
        <v>2.4750000000000001</v>
      </c>
      <c r="M194" s="80"/>
      <c r="N194" s="81"/>
      <c r="O194" s="257">
        <v>1.1000000000000001</v>
      </c>
      <c r="P194" s="252">
        <v>0.6</v>
      </c>
      <c r="Q194" s="72">
        <v>2.64E-3</v>
      </c>
      <c r="R194" s="49">
        <v>1.8315E-3</v>
      </c>
      <c r="S194" s="23"/>
      <c r="T194" s="22" t="s">
        <v>3</v>
      </c>
      <c r="U194" s="22"/>
      <c r="V194" s="22"/>
      <c r="W194" s="22" t="s">
        <v>3</v>
      </c>
      <c r="X194" s="22"/>
      <c r="Y194" s="22"/>
      <c r="Z194" s="22" t="s">
        <v>3</v>
      </c>
      <c r="AA194" s="22"/>
      <c r="AB194" s="22"/>
      <c r="AC194" s="39" t="s">
        <v>2</v>
      </c>
      <c r="AD194" s="24"/>
      <c r="AE194" s="10"/>
      <c r="AF194" s="17">
        <f t="shared" si="96"/>
        <v>2.5245000000000002</v>
      </c>
      <c r="AG194" s="15">
        <f t="shared" si="97"/>
        <v>436.16089440000002</v>
      </c>
      <c r="AH194" s="15">
        <v>71.966547575999996</v>
      </c>
      <c r="AI194" s="16">
        <f t="shared" si="98"/>
        <v>734.05878527519997</v>
      </c>
      <c r="AJ194" s="15">
        <f t="shared" si="99"/>
        <v>1331.7793450525871</v>
      </c>
      <c r="AK194" s="14">
        <f t="shared" si="100"/>
        <v>1797.9021158209925</v>
      </c>
      <c r="AL194" s="13">
        <f t="shared" si="101"/>
        <v>11.847</v>
      </c>
      <c r="AM194" s="15">
        <f t="shared" si="102"/>
        <v>2046.8204063999999</v>
      </c>
      <c r="AN194" s="12">
        <v>675.45073411199996</v>
      </c>
      <c r="AO194" s="12">
        <f t="shared" si="103"/>
        <v>3782.5241110271995</v>
      </c>
      <c r="AP194" s="12">
        <f t="shared" si="104"/>
        <v>6692.5459937774585</v>
      </c>
      <c r="AQ194" s="11">
        <f t="shared" si="105"/>
        <v>9034.9370915995678</v>
      </c>
      <c r="AR194" s="104">
        <f t="shared" si="106"/>
        <v>0</v>
      </c>
      <c r="AS194" s="30">
        <f t="shared" si="107"/>
        <v>0</v>
      </c>
      <c r="AT194" s="30">
        <v>0</v>
      </c>
      <c r="AU194" s="30">
        <f t="shared" si="108"/>
        <v>0</v>
      </c>
      <c r="AV194" s="30">
        <f t="shared" si="109"/>
        <v>0</v>
      </c>
      <c r="AW194" s="29">
        <f t="shared" si="110"/>
        <v>0</v>
      </c>
      <c r="AX194" s="9"/>
      <c r="AY194" s="332">
        <v>3</v>
      </c>
      <c r="AZ194" s="325">
        <v>1</v>
      </c>
      <c r="BA194" s="325"/>
      <c r="BB194" s="325">
        <f t="shared" si="114"/>
        <v>215.899642728</v>
      </c>
      <c r="BC194" s="325">
        <f t="shared" si="115"/>
        <v>675.45073411199996</v>
      </c>
      <c r="BD194" s="333">
        <f t="shared" si="116"/>
        <v>0</v>
      </c>
    </row>
    <row r="195" spans="1:56" s="3" customFormat="1" ht="18.75" customHeight="1" x14ac:dyDescent="0.2">
      <c r="A195" s="231">
        <v>92</v>
      </c>
      <c r="B195" s="260" t="s">
        <v>95</v>
      </c>
      <c r="C195" s="198" t="s">
        <v>72</v>
      </c>
      <c r="D195" s="262">
        <v>45061</v>
      </c>
      <c r="E195" s="54">
        <v>6</v>
      </c>
      <c r="F195" s="217" t="s">
        <v>94</v>
      </c>
      <c r="G195" s="62">
        <v>2</v>
      </c>
      <c r="H195" s="82">
        <v>2.5</v>
      </c>
      <c r="I195" s="78">
        <v>2.1120000000000001</v>
      </c>
      <c r="J195" s="79">
        <v>0.41249999999999998</v>
      </c>
      <c r="K195" s="78"/>
      <c r="L195" s="79"/>
      <c r="M195" s="80">
        <v>39.6</v>
      </c>
      <c r="N195" s="81">
        <v>14.850000000000001</v>
      </c>
      <c r="O195" s="257">
        <v>1.1000000000000001</v>
      </c>
      <c r="P195" s="252">
        <v>0.6</v>
      </c>
      <c r="Q195" s="72">
        <v>2.64E-3</v>
      </c>
      <c r="R195" s="49">
        <v>1.8315E-3</v>
      </c>
      <c r="S195" s="23"/>
      <c r="T195" s="22" t="s">
        <v>3</v>
      </c>
      <c r="U195" s="22"/>
      <c r="V195" s="22"/>
      <c r="W195" s="22" t="s">
        <v>3</v>
      </c>
      <c r="X195" s="22"/>
      <c r="Y195" s="22"/>
      <c r="Z195" s="39" t="s">
        <v>5</v>
      </c>
      <c r="AA195" s="22"/>
      <c r="AB195" s="22"/>
      <c r="AC195" s="22" t="s">
        <v>3</v>
      </c>
      <c r="AD195" s="24"/>
      <c r="AE195" s="10"/>
      <c r="AF195" s="17">
        <f t="shared" si="96"/>
        <v>2.5245000000000002</v>
      </c>
      <c r="AG195" s="15">
        <f t="shared" si="97"/>
        <v>436.16089440000002</v>
      </c>
      <c r="AH195" s="15">
        <v>71.966547575999996</v>
      </c>
      <c r="AI195" s="16">
        <f t="shared" si="98"/>
        <v>734.05878527519997</v>
      </c>
      <c r="AJ195" s="15">
        <f t="shared" si="99"/>
        <v>1331.7793450525871</v>
      </c>
      <c r="AK195" s="14">
        <f t="shared" si="100"/>
        <v>1797.9021158209925</v>
      </c>
      <c r="AL195" s="13">
        <f t="shared" si="101"/>
        <v>0</v>
      </c>
      <c r="AM195" s="15">
        <f t="shared" si="102"/>
        <v>0</v>
      </c>
      <c r="AN195" s="12">
        <v>0</v>
      </c>
      <c r="AO195" s="12">
        <f t="shared" si="103"/>
        <v>0</v>
      </c>
      <c r="AP195" s="12">
        <f t="shared" si="104"/>
        <v>0</v>
      </c>
      <c r="AQ195" s="11">
        <f t="shared" si="105"/>
        <v>0</v>
      </c>
      <c r="AR195" s="104">
        <f t="shared" si="106"/>
        <v>54.45</v>
      </c>
      <c r="AS195" s="30">
        <f t="shared" si="107"/>
        <v>9407.3918400000002</v>
      </c>
      <c r="AT195" s="30">
        <v>4139.2524096000006</v>
      </c>
      <c r="AU195" s="30">
        <f t="shared" si="108"/>
        <v>18419.673222720001</v>
      </c>
      <c r="AV195" s="30">
        <f t="shared" si="109"/>
        <v>32116.25248346592</v>
      </c>
      <c r="AW195" s="29">
        <f t="shared" si="110"/>
        <v>43356.940852678992</v>
      </c>
      <c r="AX195" s="9"/>
      <c r="AY195" s="332">
        <v>3</v>
      </c>
      <c r="AZ195" s="325"/>
      <c r="BA195" s="325">
        <v>1</v>
      </c>
      <c r="BB195" s="325">
        <f t="shared" si="114"/>
        <v>215.899642728</v>
      </c>
      <c r="BC195" s="325">
        <f t="shared" si="115"/>
        <v>0</v>
      </c>
      <c r="BD195" s="333">
        <f t="shared" si="116"/>
        <v>4139.2524096000006</v>
      </c>
    </row>
    <row r="196" spans="1:56" s="3" customFormat="1" ht="18.75" customHeight="1" x14ac:dyDescent="0.2">
      <c r="A196" s="231">
        <v>93</v>
      </c>
      <c r="B196" s="260" t="s">
        <v>93</v>
      </c>
      <c r="C196" s="198" t="s">
        <v>72</v>
      </c>
      <c r="D196" s="262">
        <v>45062</v>
      </c>
      <c r="E196" s="54">
        <v>6</v>
      </c>
      <c r="F196" s="217" t="s">
        <v>92</v>
      </c>
      <c r="G196" s="62">
        <v>2</v>
      </c>
      <c r="H196" s="82">
        <v>2.5</v>
      </c>
      <c r="I196" s="78">
        <v>2.1120000000000001</v>
      </c>
      <c r="J196" s="79">
        <v>0.41249999999999998</v>
      </c>
      <c r="K196" s="78">
        <v>9.3719999999999999</v>
      </c>
      <c r="L196" s="79">
        <v>2.4750000000000001</v>
      </c>
      <c r="M196" s="80"/>
      <c r="N196" s="81"/>
      <c r="O196" s="257">
        <v>1.1000000000000001</v>
      </c>
      <c r="P196" s="252">
        <v>0.6</v>
      </c>
      <c r="Q196" s="72">
        <v>2.64E-3</v>
      </c>
      <c r="R196" s="49">
        <v>1.8315E-3</v>
      </c>
      <c r="S196" s="23"/>
      <c r="T196" s="22" t="s">
        <v>3</v>
      </c>
      <c r="U196" s="22"/>
      <c r="V196" s="22"/>
      <c r="W196" s="22" t="s">
        <v>3</v>
      </c>
      <c r="X196" s="22"/>
      <c r="Y196" s="22"/>
      <c r="Z196" s="39" t="s">
        <v>2</v>
      </c>
      <c r="AA196" s="22"/>
      <c r="AB196" s="22"/>
      <c r="AC196" s="22" t="s">
        <v>3</v>
      </c>
      <c r="AD196" s="24"/>
      <c r="AE196" s="10"/>
      <c r="AF196" s="17">
        <f t="shared" si="96"/>
        <v>2.5245000000000002</v>
      </c>
      <c r="AG196" s="15">
        <f t="shared" si="97"/>
        <v>436.16089440000002</v>
      </c>
      <c r="AH196" s="15">
        <v>71.966547575999996</v>
      </c>
      <c r="AI196" s="16">
        <f t="shared" si="98"/>
        <v>734.05878527519997</v>
      </c>
      <c r="AJ196" s="15">
        <f t="shared" si="99"/>
        <v>1331.7793450525871</v>
      </c>
      <c r="AK196" s="14">
        <f t="shared" si="100"/>
        <v>1797.9021158209925</v>
      </c>
      <c r="AL196" s="13">
        <f t="shared" si="101"/>
        <v>11.847</v>
      </c>
      <c r="AM196" s="15">
        <f t="shared" si="102"/>
        <v>2046.8204063999999</v>
      </c>
      <c r="AN196" s="12">
        <v>675.45073411199996</v>
      </c>
      <c r="AO196" s="12">
        <f t="shared" si="103"/>
        <v>3782.5241110271995</v>
      </c>
      <c r="AP196" s="12">
        <f t="shared" si="104"/>
        <v>6692.5459937774585</v>
      </c>
      <c r="AQ196" s="11">
        <f t="shared" si="105"/>
        <v>9034.9370915995678</v>
      </c>
      <c r="AR196" s="104">
        <f t="shared" si="106"/>
        <v>0</v>
      </c>
      <c r="AS196" s="30">
        <f t="shared" si="107"/>
        <v>0</v>
      </c>
      <c r="AT196" s="30">
        <v>0</v>
      </c>
      <c r="AU196" s="30">
        <f t="shared" si="108"/>
        <v>0</v>
      </c>
      <c r="AV196" s="30">
        <f t="shared" si="109"/>
        <v>0</v>
      </c>
      <c r="AW196" s="29">
        <f t="shared" si="110"/>
        <v>0</v>
      </c>
      <c r="AX196" s="9"/>
      <c r="AY196" s="332">
        <v>3</v>
      </c>
      <c r="AZ196" s="325">
        <v>1</v>
      </c>
      <c r="BA196" s="325"/>
      <c r="BB196" s="325">
        <f t="shared" si="114"/>
        <v>215.899642728</v>
      </c>
      <c r="BC196" s="325">
        <f t="shared" si="115"/>
        <v>675.45073411199996</v>
      </c>
      <c r="BD196" s="333">
        <f t="shared" si="116"/>
        <v>0</v>
      </c>
    </row>
    <row r="197" spans="1:56" s="3" customFormat="1" ht="18.75" customHeight="1" x14ac:dyDescent="0.2">
      <c r="A197" s="231">
        <v>94</v>
      </c>
      <c r="B197" s="260" t="s">
        <v>91</v>
      </c>
      <c r="C197" s="198" t="s">
        <v>72</v>
      </c>
      <c r="D197" s="261" t="s">
        <v>238</v>
      </c>
      <c r="E197" s="54">
        <v>6</v>
      </c>
      <c r="F197" s="217" t="s">
        <v>87</v>
      </c>
      <c r="G197" s="62">
        <v>2</v>
      </c>
      <c r="H197" s="82">
        <v>2.5</v>
      </c>
      <c r="I197" s="78">
        <v>2.1120000000000001</v>
      </c>
      <c r="J197" s="79">
        <v>0.41249999999999998</v>
      </c>
      <c r="K197" s="78">
        <v>9.3719999999999999</v>
      </c>
      <c r="L197" s="79">
        <v>2.4750000000000001</v>
      </c>
      <c r="M197" s="80"/>
      <c r="N197" s="81"/>
      <c r="O197" s="257">
        <v>1.1000000000000001</v>
      </c>
      <c r="P197" s="252">
        <v>0.6</v>
      </c>
      <c r="Q197" s="72">
        <v>2.64E-3</v>
      </c>
      <c r="R197" s="49">
        <v>1.8315E-3</v>
      </c>
      <c r="S197" s="23"/>
      <c r="T197" s="22"/>
      <c r="U197" s="22" t="s">
        <v>3</v>
      </c>
      <c r="V197" s="22"/>
      <c r="W197" s="22"/>
      <c r="X197" s="39" t="s">
        <v>2</v>
      </c>
      <c r="Y197" s="22"/>
      <c r="Z197" s="22"/>
      <c r="AA197" s="22" t="s">
        <v>3</v>
      </c>
      <c r="AB197" s="22"/>
      <c r="AC197" s="22"/>
      <c r="AD197" s="24" t="s">
        <v>3</v>
      </c>
      <c r="AE197" s="125"/>
      <c r="AF197" s="17">
        <f t="shared" si="96"/>
        <v>2.5245000000000002</v>
      </c>
      <c r="AG197" s="15">
        <f t="shared" si="97"/>
        <v>436.16089440000002</v>
      </c>
      <c r="AH197" s="15">
        <v>71.966547575999996</v>
      </c>
      <c r="AI197" s="16">
        <f t="shared" si="98"/>
        <v>734.05878527519997</v>
      </c>
      <c r="AJ197" s="15">
        <f t="shared" si="99"/>
        <v>1331.7793450525871</v>
      </c>
      <c r="AK197" s="14">
        <f t="shared" si="100"/>
        <v>1797.9021158209925</v>
      </c>
      <c r="AL197" s="13">
        <f t="shared" si="101"/>
        <v>11.847</v>
      </c>
      <c r="AM197" s="15">
        <f t="shared" si="102"/>
        <v>2046.8204063999999</v>
      </c>
      <c r="AN197" s="12">
        <v>675.45073411199996</v>
      </c>
      <c r="AO197" s="12">
        <f t="shared" si="103"/>
        <v>3782.5241110271995</v>
      </c>
      <c r="AP197" s="12">
        <f t="shared" si="104"/>
        <v>6692.5459937774585</v>
      </c>
      <c r="AQ197" s="11">
        <f t="shared" si="105"/>
        <v>9034.9370915995678</v>
      </c>
      <c r="AR197" s="104">
        <f t="shared" si="106"/>
        <v>0</v>
      </c>
      <c r="AS197" s="30">
        <f t="shared" si="107"/>
        <v>0</v>
      </c>
      <c r="AT197" s="30">
        <v>0</v>
      </c>
      <c r="AU197" s="30">
        <f t="shared" si="108"/>
        <v>0</v>
      </c>
      <c r="AV197" s="30">
        <f t="shared" si="109"/>
        <v>0</v>
      </c>
      <c r="AW197" s="29">
        <f t="shared" si="110"/>
        <v>0</v>
      </c>
      <c r="AX197" s="9"/>
      <c r="AY197" s="332">
        <v>3</v>
      </c>
      <c r="AZ197" s="325">
        <v>1</v>
      </c>
      <c r="BA197" s="325"/>
      <c r="BB197" s="325">
        <f t="shared" si="114"/>
        <v>215.899642728</v>
      </c>
      <c r="BC197" s="325">
        <f t="shared" si="115"/>
        <v>675.45073411199996</v>
      </c>
      <c r="BD197" s="333">
        <f t="shared" si="116"/>
        <v>0</v>
      </c>
    </row>
    <row r="198" spans="1:56" s="3" customFormat="1" ht="18.75" customHeight="1" x14ac:dyDescent="0.2">
      <c r="A198" s="231">
        <v>95</v>
      </c>
      <c r="B198" s="260" t="s">
        <v>90</v>
      </c>
      <c r="C198" s="198" t="s">
        <v>72</v>
      </c>
      <c r="D198" s="262">
        <v>45147</v>
      </c>
      <c r="E198" s="54">
        <v>6</v>
      </c>
      <c r="F198" s="217" t="s">
        <v>89</v>
      </c>
      <c r="G198" s="62">
        <v>1.5</v>
      </c>
      <c r="H198" s="82">
        <v>1.875</v>
      </c>
      <c r="I198" s="78">
        <v>1.5840000000000003</v>
      </c>
      <c r="J198" s="79">
        <v>0.30937500000000001</v>
      </c>
      <c r="K198" s="78">
        <v>7.0289999999999999</v>
      </c>
      <c r="L198" s="79">
        <v>1.8562500000000002</v>
      </c>
      <c r="M198" s="80"/>
      <c r="N198" s="81"/>
      <c r="O198" s="257">
        <v>1.1000000000000001</v>
      </c>
      <c r="P198" s="252">
        <v>0.6</v>
      </c>
      <c r="Q198" s="72">
        <v>1.98E-3</v>
      </c>
      <c r="R198" s="49">
        <v>1.3736250000000001E-3</v>
      </c>
      <c r="S198" s="23"/>
      <c r="T198" s="22"/>
      <c r="U198" s="22" t="s">
        <v>3</v>
      </c>
      <c r="V198" s="22"/>
      <c r="W198" s="22"/>
      <c r="X198" s="39" t="s">
        <v>2</v>
      </c>
      <c r="Y198" s="22"/>
      <c r="Z198" s="22"/>
      <c r="AA198" s="22" t="s">
        <v>3</v>
      </c>
      <c r="AB198" s="22"/>
      <c r="AC198" s="22"/>
      <c r="AD198" s="24" t="s">
        <v>3</v>
      </c>
      <c r="AE198" s="125"/>
      <c r="AF198" s="17">
        <f t="shared" si="96"/>
        <v>1.8933750000000003</v>
      </c>
      <c r="AG198" s="15">
        <f t="shared" si="97"/>
        <v>327.12067080000003</v>
      </c>
      <c r="AH198" s="15">
        <v>53.974910682000008</v>
      </c>
      <c r="AI198" s="16">
        <f t="shared" si="98"/>
        <v>550.54408895640006</v>
      </c>
      <c r="AJ198" s="15">
        <f t="shared" si="99"/>
        <v>998.83450878944052</v>
      </c>
      <c r="AK198" s="14">
        <f t="shared" si="100"/>
        <v>1348.4265868657446</v>
      </c>
      <c r="AL198" s="13">
        <f t="shared" si="101"/>
        <v>8.8852499999999992</v>
      </c>
      <c r="AM198" s="15">
        <f t="shared" si="102"/>
        <v>1535.1153047999999</v>
      </c>
      <c r="AN198" s="12">
        <v>506.58805058399997</v>
      </c>
      <c r="AO198" s="12">
        <f t="shared" si="103"/>
        <v>2836.8930832704</v>
      </c>
      <c r="AP198" s="12">
        <f t="shared" si="104"/>
        <v>5019.4094953330941</v>
      </c>
      <c r="AQ198" s="11">
        <f t="shared" si="105"/>
        <v>6776.2028186996768</v>
      </c>
      <c r="AR198" s="104">
        <f t="shared" si="106"/>
        <v>0</v>
      </c>
      <c r="AS198" s="30">
        <f t="shared" si="107"/>
        <v>0</v>
      </c>
      <c r="AT198" s="30">
        <v>0</v>
      </c>
      <c r="AU198" s="30">
        <f t="shared" si="108"/>
        <v>0</v>
      </c>
      <c r="AV198" s="30">
        <f t="shared" si="109"/>
        <v>0</v>
      </c>
      <c r="AW198" s="29">
        <f t="shared" si="110"/>
        <v>0</v>
      </c>
      <c r="AX198" s="9"/>
      <c r="AY198" s="332">
        <v>3</v>
      </c>
      <c r="AZ198" s="325">
        <v>1</v>
      </c>
      <c r="BA198" s="325"/>
      <c r="BB198" s="325">
        <f t="shared" si="114"/>
        <v>161.92473204600003</v>
      </c>
      <c r="BC198" s="325">
        <f t="shared" si="115"/>
        <v>506.58805058399997</v>
      </c>
      <c r="BD198" s="333">
        <f t="shared" si="116"/>
        <v>0</v>
      </c>
    </row>
    <row r="199" spans="1:56" s="3" customFormat="1" ht="18.75" customHeight="1" x14ac:dyDescent="0.2">
      <c r="A199" s="231">
        <v>96</v>
      </c>
      <c r="B199" s="260" t="s">
        <v>88</v>
      </c>
      <c r="C199" s="198" t="s">
        <v>85</v>
      </c>
      <c r="D199" s="261" t="s">
        <v>238</v>
      </c>
      <c r="E199" s="54">
        <v>6</v>
      </c>
      <c r="F199" s="217" t="s">
        <v>87</v>
      </c>
      <c r="G199" s="62">
        <v>2.5</v>
      </c>
      <c r="H199" s="82">
        <v>3.125</v>
      </c>
      <c r="I199" s="78">
        <v>2.64</v>
      </c>
      <c r="J199" s="79">
        <v>0.515625</v>
      </c>
      <c r="K199" s="78">
        <v>11.715000000000002</v>
      </c>
      <c r="L199" s="79">
        <v>3.09375</v>
      </c>
      <c r="M199" s="80"/>
      <c r="N199" s="81"/>
      <c r="O199" s="257">
        <v>1.1000000000000001</v>
      </c>
      <c r="P199" s="252">
        <v>0.6</v>
      </c>
      <c r="Q199" s="72">
        <v>3.3E-3</v>
      </c>
      <c r="R199" s="49">
        <v>2.2893750000000002E-3</v>
      </c>
      <c r="S199" s="23"/>
      <c r="T199" s="22"/>
      <c r="U199" s="22" t="s">
        <v>3</v>
      </c>
      <c r="V199" s="22"/>
      <c r="W199" s="22"/>
      <c r="X199" s="39" t="s">
        <v>2</v>
      </c>
      <c r="Y199" s="22"/>
      <c r="Z199" s="22"/>
      <c r="AA199" s="22" t="s">
        <v>3</v>
      </c>
      <c r="AB199" s="22"/>
      <c r="AC199" s="22"/>
      <c r="AD199" s="24" t="s">
        <v>3</v>
      </c>
      <c r="AE199" s="125"/>
      <c r="AF199" s="17">
        <f t="shared" si="96"/>
        <v>3.1556250000000001</v>
      </c>
      <c r="AG199" s="15">
        <f t="shared" si="97"/>
        <v>545.20111799999995</v>
      </c>
      <c r="AH199" s="15">
        <v>89.958184470000006</v>
      </c>
      <c r="AI199" s="16">
        <f t="shared" si="98"/>
        <v>917.57348159399987</v>
      </c>
      <c r="AJ199" s="15">
        <f t="shared" si="99"/>
        <v>1664.7241813157339</v>
      </c>
      <c r="AK199" s="14">
        <f t="shared" si="100"/>
        <v>2247.3776447762407</v>
      </c>
      <c r="AL199" s="13">
        <f t="shared" si="101"/>
        <v>14.808750000000002</v>
      </c>
      <c r="AM199" s="15">
        <f t="shared" si="102"/>
        <v>2558.5255080000002</v>
      </c>
      <c r="AN199" s="12">
        <v>844.31341764000013</v>
      </c>
      <c r="AO199" s="12">
        <f t="shared" si="103"/>
        <v>4728.1551387840009</v>
      </c>
      <c r="AP199" s="12">
        <f t="shared" si="104"/>
        <v>8365.6824922218257</v>
      </c>
      <c r="AQ199" s="11">
        <f t="shared" si="105"/>
        <v>11293.671364499463</v>
      </c>
      <c r="AR199" s="104">
        <f t="shared" si="106"/>
        <v>0</v>
      </c>
      <c r="AS199" s="30">
        <f t="shared" si="107"/>
        <v>0</v>
      </c>
      <c r="AT199" s="30">
        <v>0</v>
      </c>
      <c r="AU199" s="30">
        <f t="shared" si="108"/>
        <v>0</v>
      </c>
      <c r="AV199" s="30">
        <f t="shared" si="109"/>
        <v>0</v>
      </c>
      <c r="AW199" s="29">
        <f t="shared" si="110"/>
        <v>0</v>
      </c>
      <c r="AX199" s="9"/>
      <c r="AY199" s="332">
        <v>3</v>
      </c>
      <c r="AZ199" s="325">
        <v>1</v>
      </c>
      <c r="BA199" s="325"/>
      <c r="BB199" s="325">
        <f t="shared" si="114"/>
        <v>269.87455341000003</v>
      </c>
      <c r="BC199" s="325">
        <f t="shared" si="115"/>
        <v>844.31341764000013</v>
      </c>
      <c r="BD199" s="333">
        <f t="shared" si="116"/>
        <v>0</v>
      </c>
    </row>
    <row r="200" spans="1:56" s="3" customFormat="1" ht="18.75" customHeight="1" x14ac:dyDescent="0.2">
      <c r="A200" s="231">
        <v>97</v>
      </c>
      <c r="B200" s="260" t="s">
        <v>86</v>
      </c>
      <c r="C200" s="198" t="s">
        <v>85</v>
      </c>
      <c r="D200" s="261" t="s">
        <v>238</v>
      </c>
      <c r="E200" s="54">
        <v>6</v>
      </c>
      <c r="F200" s="217" t="s">
        <v>54</v>
      </c>
      <c r="G200" s="62">
        <v>2</v>
      </c>
      <c r="H200" s="82">
        <v>2.5</v>
      </c>
      <c r="I200" s="78">
        <v>2.1120000000000001</v>
      </c>
      <c r="J200" s="79">
        <v>0.41249999999999998</v>
      </c>
      <c r="K200" s="78">
        <v>9.3719999999999999</v>
      </c>
      <c r="L200" s="79">
        <v>2.4750000000000001</v>
      </c>
      <c r="M200" s="80"/>
      <c r="N200" s="81"/>
      <c r="O200" s="257">
        <v>1.1000000000000001</v>
      </c>
      <c r="P200" s="252">
        <v>0.6</v>
      </c>
      <c r="Q200" s="72">
        <v>2.64E-3</v>
      </c>
      <c r="R200" s="49">
        <v>1.8315E-3</v>
      </c>
      <c r="S200" s="23"/>
      <c r="T200" s="22" t="s">
        <v>3</v>
      </c>
      <c r="U200" s="22"/>
      <c r="V200" s="22"/>
      <c r="W200" s="22" t="s">
        <v>3</v>
      </c>
      <c r="X200" s="22"/>
      <c r="Y200" s="22"/>
      <c r="Z200" s="22" t="s">
        <v>3</v>
      </c>
      <c r="AA200" s="22"/>
      <c r="AB200" s="22"/>
      <c r="AC200" s="39" t="s">
        <v>2</v>
      </c>
      <c r="AD200" s="24"/>
      <c r="AE200" s="10"/>
      <c r="AF200" s="17">
        <f t="shared" si="96"/>
        <v>2.5245000000000002</v>
      </c>
      <c r="AG200" s="15">
        <f t="shared" si="97"/>
        <v>436.16089440000002</v>
      </c>
      <c r="AH200" s="15">
        <v>71.966547575999996</v>
      </c>
      <c r="AI200" s="16">
        <f t="shared" si="98"/>
        <v>734.05878527519997</v>
      </c>
      <c r="AJ200" s="15">
        <f t="shared" si="99"/>
        <v>1331.7793450525871</v>
      </c>
      <c r="AK200" s="14">
        <f t="shared" si="100"/>
        <v>1797.9021158209925</v>
      </c>
      <c r="AL200" s="13">
        <f t="shared" si="101"/>
        <v>11.847</v>
      </c>
      <c r="AM200" s="15">
        <f t="shared" si="102"/>
        <v>2046.8204063999999</v>
      </c>
      <c r="AN200" s="12">
        <v>675.45073411199996</v>
      </c>
      <c r="AO200" s="12">
        <f t="shared" si="103"/>
        <v>3782.5241110271995</v>
      </c>
      <c r="AP200" s="12">
        <f t="shared" si="104"/>
        <v>6692.5459937774585</v>
      </c>
      <c r="AQ200" s="11">
        <f t="shared" si="105"/>
        <v>9034.9370915995678</v>
      </c>
      <c r="AR200" s="104">
        <f t="shared" si="106"/>
        <v>0</v>
      </c>
      <c r="AS200" s="30">
        <f t="shared" si="107"/>
        <v>0</v>
      </c>
      <c r="AT200" s="30">
        <v>0</v>
      </c>
      <c r="AU200" s="30">
        <f t="shared" si="108"/>
        <v>0</v>
      </c>
      <c r="AV200" s="30">
        <f t="shared" si="109"/>
        <v>0</v>
      </c>
      <c r="AW200" s="29">
        <f t="shared" si="110"/>
        <v>0</v>
      </c>
      <c r="AX200" s="9"/>
      <c r="AY200" s="332">
        <v>3</v>
      </c>
      <c r="AZ200" s="325">
        <v>1</v>
      </c>
      <c r="BA200" s="325"/>
      <c r="BB200" s="325">
        <f t="shared" si="114"/>
        <v>215.899642728</v>
      </c>
      <c r="BC200" s="325">
        <f t="shared" si="115"/>
        <v>675.45073411199996</v>
      </c>
      <c r="BD200" s="333">
        <f t="shared" si="116"/>
        <v>0</v>
      </c>
    </row>
    <row r="201" spans="1:56" s="3" customFormat="1" ht="18.75" customHeight="1" x14ac:dyDescent="0.2">
      <c r="A201" s="231">
        <v>98</v>
      </c>
      <c r="B201" s="260" t="s">
        <v>84</v>
      </c>
      <c r="C201" s="198" t="s">
        <v>72</v>
      </c>
      <c r="D201" s="261" t="s">
        <v>238</v>
      </c>
      <c r="E201" s="54">
        <v>6</v>
      </c>
      <c r="F201" s="217" t="s">
        <v>27</v>
      </c>
      <c r="G201" s="62">
        <v>2</v>
      </c>
      <c r="H201" s="82">
        <v>2.5</v>
      </c>
      <c r="I201" s="78">
        <v>2.1120000000000001</v>
      </c>
      <c r="J201" s="79">
        <v>0.41249999999999998</v>
      </c>
      <c r="K201" s="78">
        <v>9.3719999999999999</v>
      </c>
      <c r="L201" s="79">
        <v>2.4750000000000001</v>
      </c>
      <c r="M201" s="80"/>
      <c r="N201" s="81"/>
      <c r="O201" s="257">
        <v>1.1000000000000001</v>
      </c>
      <c r="P201" s="252">
        <v>0.6</v>
      </c>
      <c r="Q201" s="72">
        <v>2.64E-3</v>
      </c>
      <c r="R201" s="49">
        <v>1.8315E-3</v>
      </c>
      <c r="S201" s="23"/>
      <c r="T201" s="22"/>
      <c r="U201" s="22" t="s">
        <v>3</v>
      </c>
      <c r="V201" s="22"/>
      <c r="W201" s="22"/>
      <c r="X201" s="39" t="s">
        <v>2</v>
      </c>
      <c r="Y201" s="22"/>
      <c r="Z201" s="22"/>
      <c r="AA201" s="22" t="s">
        <v>3</v>
      </c>
      <c r="AB201" s="22"/>
      <c r="AC201" s="22"/>
      <c r="AD201" s="24" t="s">
        <v>3</v>
      </c>
      <c r="AE201" s="125"/>
      <c r="AF201" s="17">
        <f t="shared" si="96"/>
        <v>2.5245000000000002</v>
      </c>
      <c r="AG201" s="15">
        <f t="shared" si="97"/>
        <v>436.16089440000002</v>
      </c>
      <c r="AH201" s="15">
        <v>71.966547575999996</v>
      </c>
      <c r="AI201" s="16">
        <f t="shared" si="98"/>
        <v>734.05878527519997</v>
      </c>
      <c r="AJ201" s="15">
        <f t="shared" si="99"/>
        <v>1331.7793450525871</v>
      </c>
      <c r="AK201" s="14">
        <f t="shared" si="100"/>
        <v>1797.9021158209925</v>
      </c>
      <c r="AL201" s="13">
        <f t="shared" si="101"/>
        <v>11.847</v>
      </c>
      <c r="AM201" s="15">
        <f t="shared" si="102"/>
        <v>2046.8204063999999</v>
      </c>
      <c r="AN201" s="12">
        <v>675.45073411199996</v>
      </c>
      <c r="AO201" s="12">
        <f t="shared" si="103"/>
        <v>3782.5241110271995</v>
      </c>
      <c r="AP201" s="12">
        <f t="shared" si="104"/>
        <v>6692.5459937774585</v>
      </c>
      <c r="AQ201" s="11">
        <f t="shared" si="105"/>
        <v>9034.9370915995678</v>
      </c>
      <c r="AR201" s="104">
        <f t="shared" si="106"/>
        <v>0</v>
      </c>
      <c r="AS201" s="30">
        <f t="shared" si="107"/>
        <v>0</v>
      </c>
      <c r="AT201" s="30">
        <v>0</v>
      </c>
      <c r="AU201" s="30">
        <f t="shared" si="108"/>
        <v>0</v>
      </c>
      <c r="AV201" s="30">
        <f t="shared" si="109"/>
        <v>0</v>
      </c>
      <c r="AW201" s="29">
        <f t="shared" si="110"/>
        <v>0</v>
      </c>
      <c r="AX201" s="9"/>
      <c r="AY201" s="332">
        <v>3</v>
      </c>
      <c r="AZ201" s="325">
        <v>1</v>
      </c>
      <c r="BA201" s="325"/>
      <c r="BB201" s="325">
        <f t="shared" si="114"/>
        <v>215.899642728</v>
      </c>
      <c r="BC201" s="325">
        <f t="shared" si="115"/>
        <v>675.45073411199996</v>
      </c>
      <c r="BD201" s="333">
        <f t="shared" si="116"/>
        <v>0</v>
      </c>
    </row>
    <row r="202" spans="1:56" s="3" customFormat="1" ht="18.75" customHeight="1" x14ac:dyDescent="0.2">
      <c r="A202" s="231">
        <v>99</v>
      </c>
      <c r="B202" s="260" t="s">
        <v>83</v>
      </c>
      <c r="C202" s="198" t="s">
        <v>72</v>
      </c>
      <c r="D202" s="261" t="s">
        <v>238</v>
      </c>
      <c r="E202" s="54">
        <v>6</v>
      </c>
      <c r="F202" s="217" t="s">
        <v>82</v>
      </c>
      <c r="G202" s="62">
        <v>2</v>
      </c>
      <c r="H202" s="82">
        <v>2.5</v>
      </c>
      <c r="I202" s="78">
        <v>2.1120000000000001</v>
      </c>
      <c r="J202" s="79">
        <v>0.41249999999999998</v>
      </c>
      <c r="K202" s="78">
        <v>9.3719999999999999</v>
      </c>
      <c r="L202" s="79">
        <v>2.4750000000000001</v>
      </c>
      <c r="M202" s="80"/>
      <c r="N202" s="81"/>
      <c r="O202" s="257">
        <v>1.1000000000000001</v>
      </c>
      <c r="P202" s="252">
        <v>0.6</v>
      </c>
      <c r="Q202" s="72">
        <v>2.64E-3</v>
      </c>
      <c r="R202" s="49">
        <v>1.8315E-3</v>
      </c>
      <c r="S202" s="23"/>
      <c r="T202" s="22"/>
      <c r="U202" s="22" t="s">
        <v>3</v>
      </c>
      <c r="V202" s="22"/>
      <c r="W202" s="22"/>
      <c r="X202" s="22" t="s">
        <v>3</v>
      </c>
      <c r="Y202" s="22"/>
      <c r="Z202" s="22"/>
      <c r="AA202" s="39" t="s">
        <v>2</v>
      </c>
      <c r="AB202" s="22"/>
      <c r="AC202" s="22"/>
      <c r="AD202" s="24" t="s">
        <v>3</v>
      </c>
      <c r="AE202" s="125"/>
      <c r="AF202" s="17">
        <f t="shared" si="96"/>
        <v>2.5245000000000002</v>
      </c>
      <c r="AG202" s="15">
        <f t="shared" si="97"/>
        <v>436.16089440000002</v>
      </c>
      <c r="AH202" s="15">
        <v>71.966547575999996</v>
      </c>
      <c r="AI202" s="16">
        <f t="shared" si="98"/>
        <v>734.05878527519997</v>
      </c>
      <c r="AJ202" s="15">
        <f t="shared" si="99"/>
        <v>1331.7793450525871</v>
      </c>
      <c r="AK202" s="14">
        <f t="shared" si="100"/>
        <v>1797.9021158209925</v>
      </c>
      <c r="AL202" s="13">
        <f t="shared" si="101"/>
        <v>11.847</v>
      </c>
      <c r="AM202" s="15">
        <f t="shared" si="102"/>
        <v>2046.8204063999999</v>
      </c>
      <c r="AN202" s="12">
        <v>675.45073411199996</v>
      </c>
      <c r="AO202" s="12">
        <f t="shared" si="103"/>
        <v>3782.5241110271995</v>
      </c>
      <c r="AP202" s="12">
        <f t="shared" si="104"/>
        <v>6692.5459937774585</v>
      </c>
      <c r="AQ202" s="11">
        <f t="shared" si="105"/>
        <v>9034.9370915995678</v>
      </c>
      <c r="AR202" s="104">
        <f t="shared" si="106"/>
        <v>0</v>
      </c>
      <c r="AS202" s="30">
        <f t="shared" si="107"/>
        <v>0</v>
      </c>
      <c r="AT202" s="30">
        <v>0</v>
      </c>
      <c r="AU202" s="30">
        <f t="shared" si="108"/>
        <v>0</v>
      </c>
      <c r="AV202" s="30">
        <f t="shared" si="109"/>
        <v>0</v>
      </c>
      <c r="AW202" s="29">
        <f t="shared" si="110"/>
        <v>0</v>
      </c>
      <c r="AX202" s="9"/>
      <c r="AY202" s="332">
        <v>3</v>
      </c>
      <c r="AZ202" s="325">
        <v>1</v>
      </c>
      <c r="BA202" s="325"/>
      <c r="BB202" s="325">
        <f t="shared" si="114"/>
        <v>215.899642728</v>
      </c>
      <c r="BC202" s="325">
        <f t="shared" si="115"/>
        <v>675.45073411199996</v>
      </c>
      <c r="BD202" s="333">
        <f t="shared" si="116"/>
        <v>0</v>
      </c>
    </row>
    <row r="203" spans="1:56" s="3" customFormat="1" ht="18.75" customHeight="1" x14ac:dyDescent="0.25">
      <c r="A203" s="231">
        <v>100</v>
      </c>
      <c r="B203" s="260" t="s">
        <v>81</v>
      </c>
      <c r="C203" s="198" t="s">
        <v>72</v>
      </c>
      <c r="D203" s="261" t="s">
        <v>238</v>
      </c>
      <c r="E203" s="54">
        <v>6</v>
      </c>
      <c r="F203" s="264" t="s">
        <v>57</v>
      </c>
      <c r="G203" s="62">
        <v>2</v>
      </c>
      <c r="H203" s="82">
        <v>2.5</v>
      </c>
      <c r="I203" s="78">
        <v>2.1120000000000001</v>
      </c>
      <c r="J203" s="79">
        <v>0.41249999999999998</v>
      </c>
      <c r="K203" s="78"/>
      <c r="L203" s="79"/>
      <c r="M203" s="80">
        <v>39.6</v>
      </c>
      <c r="N203" s="81">
        <v>14.850000000000001</v>
      </c>
      <c r="O203" s="257">
        <v>1.1000000000000001</v>
      </c>
      <c r="P203" s="252">
        <v>0.6</v>
      </c>
      <c r="Q203" s="72">
        <v>2.64E-3</v>
      </c>
      <c r="R203" s="49">
        <v>1.8315E-3</v>
      </c>
      <c r="S203" s="23"/>
      <c r="T203" s="22"/>
      <c r="U203" s="22" t="s">
        <v>3</v>
      </c>
      <c r="V203" s="22"/>
      <c r="W203" s="22"/>
      <c r="X203" s="22" t="s">
        <v>3</v>
      </c>
      <c r="Y203" s="22"/>
      <c r="Z203" s="22"/>
      <c r="AA203" s="22" t="s">
        <v>3</v>
      </c>
      <c r="AB203" s="22"/>
      <c r="AC203" s="22"/>
      <c r="AD203" s="46" t="s">
        <v>5</v>
      </c>
      <c r="AE203" s="20"/>
      <c r="AF203" s="17">
        <f t="shared" si="96"/>
        <v>2.5245000000000002</v>
      </c>
      <c r="AG203" s="15">
        <f t="shared" si="97"/>
        <v>436.16089440000002</v>
      </c>
      <c r="AH203" s="15">
        <v>71.966547575999996</v>
      </c>
      <c r="AI203" s="16">
        <f t="shared" si="98"/>
        <v>734.05878527519997</v>
      </c>
      <c r="AJ203" s="15">
        <f t="shared" si="99"/>
        <v>1331.7793450525871</v>
      </c>
      <c r="AK203" s="14">
        <f t="shared" si="100"/>
        <v>1797.9021158209925</v>
      </c>
      <c r="AL203" s="13">
        <f t="shared" si="101"/>
        <v>0</v>
      </c>
      <c r="AM203" s="15">
        <f t="shared" si="102"/>
        <v>0</v>
      </c>
      <c r="AN203" s="12">
        <v>0</v>
      </c>
      <c r="AO203" s="12">
        <f t="shared" si="103"/>
        <v>0</v>
      </c>
      <c r="AP203" s="12">
        <f t="shared" si="104"/>
        <v>0</v>
      </c>
      <c r="AQ203" s="11">
        <f t="shared" si="105"/>
        <v>0</v>
      </c>
      <c r="AR203" s="104">
        <f t="shared" si="106"/>
        <v>54.45</v>
      </c>
      <c r="AS203" s="30">
        <f t="shared" si="107"/>
        <v>9407.3918400000002</v>
      </c>
      <c r="AT203" s="30">
        <v>4139.2524096000006</v>
      </c>
      <c r="AU203" s="30">
        <f t="shared" si="108"/>
        <v>18419.673222720001</v>
      </c>
      <c r="AV203" s="30">
        <f t="shared" si="109"/>
        <v>32116.25248346592</v>
      </c>
      <c r="AW203" s="29">
        <f t="shared" si="110"/>
        <v>43356.940852678992</v>
      </c>
      <c r="AX203" s="9"/>
      <c r="AY203" s="332">
        <v>3</v>
      </c>
      <c r="AZ203" s="325"/>
      <c r="BA203" s="325">
        <v>1</v>
      </c>
      <c r="BB203" s="325">
        <f t="shared" si="114"/>
        <v>215.899642728</v>
      </c>
      <c r="BC203" s="325">
        <f t="shared" si="115"/>
        <v>0</v>
      </c>
      <c r="BD203" s="333">
        <f t="shared" si="116"/>
        <v>4139.2524096000006</v>
      </c>
    </row>
    <row r="204" spans="1:56" s="3" customFormat="1" ht="18.75" customHeight="1" x14ac:dyDescent="0.2">
      <c r="A204" s="231">
        <v>101</v>
      </c>
      <c r="B204" s="260" t="s">
        <v>80</v>
      </c>
      <c r="C204" s="198" t="s">
        <v>72</v>
      </c>
      <c r="D204" s="261" t="s">
        <v>238</v>
      </c>
      <c r="E204" s="54">
        <v>6</v>
      </c>
      <c r="F204" s="217" t="s">
        <v>79</v>
      </c>
      <c r="G204" s="62">
        <v>2</v>
      </c>
      <c r="H204" s="82">
        <v>2.5</v>
      </c>
      <c r="I204" s="78">
        <v>2.1120000000000001</v>
      </c>
      <c r="J204" s="79">
        <v>0.41249999999999998</v>
      </c>
      <c r="K204" s="78">
        <v>9.3719999999999999</v>
      </c>
      <c r="L204" s="79">
        <v>2.4750000000000001</v>
      </c>
      <c r="M204" s="80"/>
      <c r="N204" s="81"/>
      <c r="O204" s="257">
        <v>1.1000000000000001</v>
      </c>
      <c r="P204" s="252">
        <v>0.6</v>
      </c>
      <c r="Q204" s="72">
        <v>2.64E-3</v>
      </c>
      <c r="R204" s="49">
        <v>1.8315E-3</v>
      </c>
      <c r="S204" s="23"/>
      <c r="T204" s="22"/>
      <c r="U204" s="22" t="s">
        <v>3</v>
      </c>
      <c r="V204" s="22"/>
      <c r="W204" s="22"/>
      <c r="X204" s="22" t="s">
        <v>3</v>
      </c>
      <c r="Y204" s="22"/>
      <c r="Z204" s="22"/>
      <c r="AA204" s="39" t="s">
        <v>2</v>
      </c>
      <c r="AB204" s="22"/>
      <c r="AC204" s="22"/>
      <c r="AD204" s="24" t="s">
        <v>3</v>
      </c>
      <c r="AE204" s="125"/>
      <c r="AF204" s="17">
        <f t="shared" si="96"/>
        <v>2.5245000000000002</v>
      </c>
      <c r="AG204" s="15">
        <f t="shared" si="97"/>
        <v>436.16089440000002</v>
      </c>
      <c r="AH204" s="15">
        <v>71.966547575999996</v>
      </c>
      <c r="AI204" s="16">
        <f t="shared" si="98"/>
        <v>734.05878527519997</v>
      </c>
      <c r="AJ204" s="15">
        <f t="shared" si="99"/>
        <v>1331.7793450525871</v>
      </c>
      <c r="AK204" s="14">
        <f t="shared" si="100"/>
        <v>1797.9021158209925</v>
      </c>
      <c r="AL204" s="13">
        <f t="shared" si="101"/>
        <v>11.847</v>
      </c>
      <c r="AM204" s="15">
        <f t="shared" si="102"/>
        <v>2046.8204063999999</v>
      </c>
      <c r="AN204" s="12">
        <v>675.45073411199996</v>
      </c>
      <c r="AO204" s="12">
        <f t="shared" si="103"/>
        <v>3782.5241110271995</v>
      </c>
      <c r="AP204" s="12">
        <f t="shared" si="104"/>
        <v>6692.5459937774585</v>
      </c>
      <c r="AQ204" s="11">
        <f t="shared" si="105"/>
        <v>9034.9370915995678</v>
      </c>
      <c r="AR204" s="104">
        <f t="shared" si="106"/>
        <v>0</v>
      </c>
      <c r="AS204" s="30">
        <f t="shared" si="107"/>
        <v>0</v>
      </c>
      <c r="AT204" s="30">
        <v>0</v>
      </c>
      <c r="AU204" s="30">
        <f t="shared" si="108"/>
        <v>0</v>
      </c>
      <c r="AV204" s="30">
        <f t="shared" si="109"/>
        <v>0</v>
      </c>
      <c r="AW204" s="29">
        <f t="shared" si="110"/>
        <v>0</v>
      </c>
      <c r="AX204" s="9"/>
      <c r="AY204" s="332">
        <v>3</v>
      </c>
      <c r="AZ204" s="325">
        <v>1</v>
      </c>
      <c r="BA204" s="325"/>
      <c r="BB204" s="325">
        <f t="shared" si="114"/>
        <v>215.899642728</v>
      </c>
      <c r="BC204" s="325">
        <f t="shared" si="115"/>
        <v>675.45073411199996</v>
      </c>
      <c r="BD204" s="333">
        <f t="shared" si="116"/>
        <v>0</v>
      </c>
    </row>
    <row r="205" spans="1:56" s="3" customFormat="1" ht="18.75" customHeight="1" x14ac:dyDescent="0.25">
      <c r="A205" s="231">
        <v>102</v>
      </c>
      <c r="B205" s="260" t="s">
        <v>78</v>
      </c>
      <c r="C205" s="198" t="s">
        <v>72</v>
      </c>
      <c r="D205" s="261" t="s">
        <v>238</v>
      </c>
      <c r="E205" s="54">
        <v>6</v>
      </c>
      <c r="F205" s="217" t="s">
        <v>60</v>
      </c>
      <c r="G205" s="62">
        <v>1.5</v>
      </c>
      <c r="H205" s="82">
        <v>1.875</v>
      </c>
      <c r="I205" s="78">
        <v>1.5840000000000003</v>
      </c>
      <c r="J205" s="79">
        <v>0.30937500000000001</v>
      </c>
      <c r="K205" s="78">
        <v>7.0289999999999999</v>
      </c>
      <c r="L205" s="79">
        <v>1.8562500000000002</v>
      </c>
      <c r="M205" s="80"/>
      <c r="N205" s="81"/>
      <c r="O205" s="257">
        <v>1.1000000000000001</v>
      </c>
      <c r="P205" s="252">
        <v>0.6</v>
      </c>
      <c r="Q205" s="72">
        <v>1.98E-3</v>
      </c>
      <c r="R205" s="49">
        <v>1.3736250000000001E-3</v>
      </c>
      <c r="S205" s="23"/>
      <c r="T205" s="22"/>
      <c r="U205" s="22" t="s">
        <v>3</v>
      </c>
      <c r="V205" s="22"/>
      <c r="W205" s="22"/>
      <c r="X205" s="22" t="s">
        <v>3</v>
      </c>
      <c r="Y205" s="22"/>
      <c r="Z205" s="22"/>
      <c r="AA205" s="22" t="s">
        <v>3</v>
      </c>
      <c r="AB205" s="22"/>
      <c r="AC205" s="22"/>
      <c r="AD205" s="46" t="s">
        <v>2</v>
      </c>
      <c r="AE205" s="20"/>
      <c r="AF205" s="17">
        <f t="shared" si="96"/>
        <v>1.8933750000000003</v>
      </c>
      <c r="AG205" s="15">
        <f t="shared" si="97"/>
        <v>327.12067080000003</v>
      </c>
      <c r="AH205" s="15">
        <v>53.974910682000008</v>
      </c>
      <c r="AI205" s="16">
        <f t="shared" si="98"/>
        <v>550.54408895640006</v>
      </c>
      <c r="AJ205" s="15">
        <f t="shared" si="99"/>
        <v>998.83450878944052</v>
      </c>
      <c r="AK205" s="14">
        <f t="shared" si="100"/>
        <v>1348.4265868657446</v>
      </c>
      <c r="AL205" s="13">
        <f t="shared" si="101"/>
        <v>8.8852499999999992</v>
      </c>
      <c r="AM205" s="15">
        <f t="shared" si="102"/>
        <v>1535.1153047999999</v>
      </c>
      <c r="AN205" s="12">
        <v>506.58805058399997</v>
      </c>
      <c r="AO205" s="12">
        <f t="shared" si="103"/>
        <v>2836.8930832704</v>
      </c>
      <c r="AP205" s="12">
        <f t="shared" si="104"/>
        <v>5019.4094953330941</v>
      </c>
      <c r="AQ205" s="11">
        <f t="shared" si="105"/>
        <v>6776.2028186996768</v>
      </c>
      <c r="AR205" s="104">
        <f t="shared" si="106"/>
        <v>0</v>
      </c>
      <c r="AS205" s="30">
        <f t="shared" si="107"/>
        <v>0</v>
      </c>
      <c r="AT205" s="30">
        <v>0</v>
      </c>
      <c r="AU205" s="30">
        <f t="shared" si="108"/>
        <v>0</v>
      </c>
      <c r="AV205" s="30">
        <f t="shared" si="109"/>
        <v>0</v>
      </c>
      <c r="AW205" s="29">
        <f t="shared" si="110"/>
        <v>0</v>
      </c>
      <c r="AX205" s="9"/>
      <c r="AY205" s="332">
        <v>3</v>
      </c>
      <c r="AZ205" s="325">
        <v>1</v>
      </c>
      <c r="BA205" s="325"/>
      <c r="BB205" s="325">
        <f t="shared" si="114"/>
        <v>161.92473204600003</v>
      </c>
      <c r="BC205" s="325">
        <f t="shared" si="115"/>
        <v>506.58805058399997</v>
      </c>
      <c r="BD205" s="333">
        <f t="shared" si="116"/>
        <v>0</v>
      </c>
    </row>
    <row r="206" spans="1:56" s="3" customFormat="1" ht="18.75" customHeight="1" x14ac:dyDescent="0.25">
      <c r="A206" s="231">
        <v>103</v>
      </c>
      <c r="B206" s="260" t="s">
        <v>77</v>
      </c>
      <c r="C206" s="198" t="s">
        <v>72</v>
      </c>
      <c r="D206" s="261" t="s">
        <v>238</v>
      </c>
      <c r="E206" s="54">
        <v>6</v>
      </c>
      <c r="F206" s="217" t="s">
        <v>60</v>
      </c>
      <c r="G206" s="62">
        <v>1.5</v>
      </c>
      <c r="H206" s="82">
        <v>1.875</v>
      </c>
      <c r="I206" s="78">
        <v>1.5840000000000003</v>
      </c>
      <c r="J206" s="79">
        <v>0.30937500000000001</v>
      </c>
      <c r="K206" s="78">
        <v>7.0289999999999999</v>
      </c>
      <c r="L206" s="79">
        <v>1.8562500000000002</v>
      </c>
      <c r="M206" s="80"/>
      <c r="N206" s="81"/>
      <c r="O206" s="257">
        <v>1.1000000000000001</v>
      </c>
      <c r="P206" s="252">
        <v>0.6</v>
      </c>
      <c r="Q206" s="72">
        <v>1.98E-3</v>
      </c>
      <c r="R206" s="49">
        <v>1.3736250000000001E-3</v>
      </c>
      <c r="S206" s="23"/>
      <c r="T206" s="22"/>
      <c r="U206" s="22" t="s">
        <v>3</v>
      </c>
      <c r="V206" s="22"/>
      <c r="W206" s="22"/>
      <c r="X206" s="22" t="s">
        <v>3</v>
      </c>
      <c r="Y206" s="22"/>
      <c r="Z206" s="22"/>
      <c r="AA206" s="22" t="s">
        <v>3</v>
      </c>
      <c r="AB206" s="22"/>
      <c r="AC206" s="22"/>
      <c r="AD206" s="46" t="s">
        <v>2</v>
      </c>
      <c r="AE206" s="20"/>
      <c r="AF206" s="17">
        <f t="shared" si="96"/>
        <v>1.8933750000000003</v>
      </c>
      <c r="AG206" s="15">
        <f t="shared" si="97"/>
        <v>327.12067080000003</v>
      </c>
      <c r="AH206" s="15">
        <v>53.974910682000008</v>
      </c>
      <c r="AI206" s="16">
        <f t="shared" si="98"/>
        <v>550.54408895640006</v>
      </c>
      <c r="AJ206" s="15">
        <f t="shared" si="99"/>
        <v>998.83450878944052</v>
      </c>
      <c r="AK206" s="14">
        <f t="shared" si="100"/>
        <v>1348.4265868657446</v>
      </c>
      <c r="AL206" s="13">
        <f t="shared" si="101"/>
        <v>8.8852499999999992</v>
      </c>
      <c r="AM206" s="15">
        <f t="shared" si="102"/>
        <v>1535.1153047999999</v>
      </c>
      <c r="AN206" s="12">
        <v>506.58805058399997</v>
      </c>
      <c r="AO206" s="12">
        <f t="shared" si="103"/>
        <v>2836.8930832704</v>
      </c>
      <c r="AP206" s="12">
        <f t="shared" si="104"/>
        <v>5019.4094953330941</v>
      </c>
      <c r="AQ206" s="11">
        <f t="shared" si="105"/>
        <v>6776.2028186996768</v>
      </c>
      <c r="AR206" s="104">
        <f t="shared" si="106"/>
        <v>0</v>
      </c>
      <c r="AS206" s="30">
        <f t="shared" si="107"/>
        <v>0</v>
      </c>
      <c r="AT206" s="30">
        <v>0</v>
      </c>
      <c r="AU206" s="30">
        <f t="shared" si="108"/>
        <v>0</v>
      </c>
      <c r="AV206" s="30">
        <f t="shared" si="109"/>
        <v>0</v>
      </c>
      <c r="AW206" s="29">
        <f t="shared" si="110"/>
        <v>0</v>
      </c>
      <c r="AX206" s="9"/>
      <c r="AY206" s="332">
        <v>3</v>
      </c>
      <c r="AZ206" s="325">
        <v>1</v>
      </c>
      <c r="BA206" s="325"/>
      <c r="BB206" s="325">
        <f t="shared" si="114"/>
        <v>161.92473204600003</v>
      </c>
      <c r="BC206" s="325">
        <f t="shared" si="115"/>
        <v>506.58805058399997</v>
      </c>
      <c r="BD206" s="333">
        <f t="shared" si="116"/>
        <v>0</v>
      </c>
    </row>
    <row r="207" spans="1:56" s="3" customFormat="1" ht="18.75" customHeight="1" x14ac:dyDescent="0.2">
      <c r="A207" s="231">
        <v>104</v>
      </c>
      <c r="B207" s="260" t="s">
        <v>76</v>
      </c>
      <c r="C207" s="198" t="s">
        <v>72</v>
      </c>
      <c r="D207" s="261" t="s">
        <v>238</v>
      </c>
      <c r="E207" s="54">
        <v>6</v>
      </c>
      <c r="F207" s="217" t="s">
        <v>71</v>
      </c>
      <c r="G207" s="62">
        <v>2</v>
      </c>
      <c r="H207" s="82">
        <v>2.5</v>
      </c>
      <c r="I207" s="78">
        <v>2.1120000000000001</v>
      </c>
      <c r="J207" s="79">
        <v>0.41249999999999998</v>
      </c>
      <c r="K207" s="78">
        <v>9.3719999999999999</v>
      </c>
      <c r="L207" s="79">
        <v>2.4750000000000001</v>
      </c>
      <c r="M207" s="80"/>
      <c r="N207" s="81"/>
      <c r="O207" s="257">
        <v>1.1000000000000001</v>
      </c>
      <c r="P207" s="252">
        <v>0.6</v>
      </c>
      <c r="Q207" s="72">
        <v>2.64E-3</v>
      </c>
      <c r="R207" s="49">
        <v>1.8315E-3</v>
      </c>
      <c r="S207" s="23"/>
      <c r="T207" s="22" t="s">
        <v>3</v>
      </c>
      <c r="U207" s="22"/>
      <c r="V207" s="22"/>
      <c r="W207" s="22" t="s">
        <v>3</v>
      </c>
      <c r="X207" s="22"/>
      <c r="Y207" s="22"/>
      <c r="Z207" s="22" t="s">
        <v>3</v>
      </c>
      <c r="AA207" s="22"/>
      <c r="AB207" s="22"/>
      <c r="AC207" s="39" t="s">
        <v>2</v>
      </c>
      <c r="AD207" s="24"/>
      <c r="AE207" s="10"/>
      <c r="AF207" s="17">
        <f t="shared" si="96"/>
        <v>2.5245000000000002</v>
      </c>
      <c r="AG207" s="15">
        <f t="shared" si="97"/>
        <v>436.16089440000002</v>
      </c>
      <c r="AH207" s="15">
        <v>71.966547575999996</v>
      </c>
      <c r="AI207" s="16">
        <f t="shared" si="98"/>
        <v>734.05878527519997</v>
      </c>
      <c r="AJ207" s="15">
        <f t="shared" si="99"/>
        <v>1331.7793450525871</v>
      </c>
      <c r="AK207" s="14">
        <f t="shared" si="100"/>
        <v>1797.9021158209925</v>
      </c>
      <c r="AL207" s="13">
        <f t="shared" si="101"/>
        <v>11.847</v>
      </c>
      <c r="AM207" s="15">
        <f t="shared" si="102"/>
        <v>2046.8204063999999</v>
      </c>
      <c r="AN207" s="12">
        <v>675.45073411199996</v>
      </c>
      <c r="AO207" s="12">
        <f t="shared" si="103"/>
        <v>3782.5241110271995</v>
      </c>
      <c r="AP207" s="12">
        <f t="shared" si="104"/>
        <v>6692.5459937774585</v>
      </c>
      <c r="AQ207" s="11">
        <f t="shared" si="105"/>
        <v>9034.9370915995678</v>
      </c>
      <c r="AR207" s="104">
        <f t="shared" si="106"/>
        <v>0</v>
      </c>
      <c r="AS207" s="30">
        <f t="shared" si="107"/>
        <v>0</v>
      </c>
      <c r="AT207" s="30">
        <v>0</v>
      </c>
      <c r="AU207" s="30">
        <f t="shared" si="108"/>
        <v>0</v>
      </c>
      <c r="AV207" s="30">
        <f t="shared" si="109"/>
        <v>0</v>
      </c>
      <c r="AW207" s="29">
        <f t="shared" si="110"/>
        <v>0</v>
      </c>
      <c r="AX207" s="9"/>
      <c r="AY207" s="332">
        <v>3</v>
      </c>
      <c r="AZ207" s="325">
        <v>1</v>
      </c>
      <c r="BA207" s="325"/>
      <c r="BB207" s="325">
        <f t="shared" si="114"/>
        <v>215.899642728</v>
      </c>
      <c r="BC207" s="325">
        <f t="shared" si="115"/>
        <v>675.45073411199996</v>
      </c>
      <c r="BD207" s="333">
        <f t="shared" si="116"/>
        <v>0</v>
      </c>
    </row>
    <row r="208" spans="1:56" s="3" customFormat="1" ht="18.75" customHeight="1" x14ac:dyDescent="0.2">
      <c r="A208" s="231">
        <v>105</v>
      </c>
      <c r="B208" s="260" t="s">
        <v>75</v>
      </c>
      <c r="C208" s="198" t="s">
        <v>72</v>
      </c>
      <c r="D208" s="261" t="s">
        <v>238</v>
      </c>
      <c r="E208" s="54">
        <v>6</v>
      </c>
      <c r="F208" s="217" t="s">
        <v>71</v>
      </c>
      <c r="G208" s="62">
        <v>2</v>
      </c>
      <c r="H208" s="82">
        <v>2.5</v>
      </c>
      <c r="I208" s="78">
        <v>2.1120000000000001</v>
      </c>
      <c r="J208" s="79">
        <v>0.41249999999999998</v>
      </c>
      <c r="K208" s="78">
        <v>9.3719999999999999</v>
      </c>
      <c r="L208" s="79">
        <v>2.4750000000000001</v>
      </c>
      <c r="M208" s="80"/>
      <c r="N208" s="81"/>
      <c r="O208" s="257">
        <v>1.1000000000000001</v>
      </c>
      <c r="P208" s="252">
        <v>0.6</v>
      </c>
      <c r="Q208" s="72">
        <v>2.64E-3</v>
      </c>
      <c r="R208" s="49">
        <v>1.8315E-3</v>
      </c>
      <c r="S208" s="23"/>
      <c r="T208" s="22"/>
      <c r="U208" s="22" t="s">
        <v>3</v>
      </c>
      <c r="V208" s="22"/>
      <c r="W208" s="22"/>
      <c r="X208" s="22" t="s">
        <v>3</v>
      </c>
      <c r="Y208" s="22"/>
      <c r="Z208" s="22"/>
      <c r="AA208" s="39" t="s">
        <v>2</v>
      </c>
      <c r="AB208" s="22"/>
      <c r="AC208" s="22"/>
      <c r="AD208" s="24" t="s">
        <v>3</v>
      </c>
      <c r="AE208" s="125"/>
      <c r="AF208" s="17">
        <f t="shared" si="96"/>
        <v>2.5245000000000002</v>
      </c>
      <c r="AG208" s="15">
        <f t="shared" si="97"/>
        <v>436.16089440000002</v>
      </c>
      <c r="AH208" s="15">
        <v>71.966547575999996</v>
      </c>
      <c r="AI208" s="16">
        <f t="shared" si="98"/>
        <v>734.05878527519997</v>
      </c>
      <c r="AJ208" s="15">
        <f t="shared" si="99"/>
        <v>1331.7793450525871</v>
      </c>
      <c r="AK208" s="14">
        <f t="shared" si="100"/>
        <v>1797.9021158209925</v>
      </c>
      <c r="AL208" s="13">
        <f t="shared" si="101"/>
        <v>11.847</v>
      </c>
      <c r="AM208" s="15">
        <f t="shared" si="102"/>
        <v>2046.8204063999999</v>
      </c>
      <c r="AN208" s="12">
        <v>675.45073411199996</v>
      </c>
      <c r="AO208" s="12">
        <f t="shared" si="103"/>
        <v>3782.5241110271995</v>
      </c>
      <c r="AP208" s="12">
        <f t="shared" si="104"/>
        <v>6692.5459937774585</v>
      </c>
      <c r="AQ208" s="11">
        <f t="shared" si="105"/>
        <v>9034.9370915995678</v>
      </c>
      <c r="AR208" s="104">
        <f t="shared" si="106"/>
        <v>0</v>
      </c>
      <c r="AS208" s="30">
        <f t="shared" si="107"/>
        <v>0</v>
      </c>
      <c r="AT208" s="30">
        <v>0</v>
      </c>
      <c r="AU208" s="30">
        <f t="shared" si="108"/>
        <v>0</v>
      </c>
      <c r="AV208" s="30">
        <f t="shared" si="109"/>
        <v>0</v>
      </c>
      <c r="AW208" s="29">
        <f t="shared" si="110"/>
        <v>0</v>
      </c>
      <c r="AX208" s="9"/>
      <c r="AY208" s="332">
        <v>3</v>
      </c>
      <c r="AZ208" s="325">
        <v>1</v>
      </c>
      <c r="BA208" s="325"/>
      <c r="BB208" s="325">
        <f t="shared" si="114"/>
        <v>215.899642728</v>
      </c>
      <c r="BC208" s="325">
        <f t="shared" si="115"/>
        <v>675.45073411199996</v>
      </c>
      <c r="BD208" s="333">
        <f t="shared" si="116"/>
        <v>0</v>
      </c>
    </row>
    <row r="209" spans="1:56" s="3" customFormat="1" ht="18.75" customHeight="1" x14ac:dyDescent="0.2">
      <c r="A209" s="231">
        <v>106</v>
      </c>
      <c r="B209" s="260" t="s">
        <v>74</v>
      </c>
      <c r="C209" s="198" t="s">
        <v>72</v>
      </c>
      <c r="D209" s="261" t="s">
        <v>238</v>
      </c>
      <c r="E209" s="54">
        <v>6</v>
      </c>
      <c r="F209" s="217" t="s">
        <v>71</v>
      </c>
      <c r="G209" s="62">
        <v>2.5</v>
      </c>
      <c r="H209" s="82">
        <v>3.125</v>
      </c>
      <c r="I209" s="78">
        <v>2.64</v>
      </c>
      <c r="J209" s="79">
        <v>0.515625</v>
      </c>
      <c r="K209" s="78">
        <v>11.715000000000002</v>
      </c>
      <c r="L209" s="79">
        <v>3.09375</v>
      </c>
      <c r="M209" s="80"/>
      <c r="N209" s="81"/>
      <c r="O209" s="257">
        <v>1.1000000000000001</v>
      </c>
      <c r="P209" s="252">
        <v>0.6</v>
      </c>
      <c r="Q209" s="72">
        <v>3.3E-3</v>
      </c>
      <c r="R209" s="49">
        <v>2.2893750000000002E-3</v>
      </c>
      <c r="S209" s="23"/>
      <c r="T209" s="22"/>
      <c r="U209" s="22" t="s">
        <v>3</v>
      </c>
      <c r="V209" s="22"/>
      <c r="W209" s="22"/>
      <c r="X209" s="22" t="s">
        <v>3</v>
      </c>
      <c r="Y209" s="22"/>
      <c r="Z209" s="22"/>
      <c r="AA209" s="39" t="s">
        <v>2</v>
      </c>
      <c r="AB209" s="22"/>
      <c r="AC209" s="22"/>
      <c r="AD209" s="24" t="s">
        <v>3</v>
      </c>
      <c r="AE209" s="125"/>
      <c r="AF209" s="17">
        <f t="shared" si="96"/>
        <v>3.1556250000000001</v>
      </c>
      <c r="AG209" s="15">
        <f t="shared" si="97"/>
        <v>545.20111799999995</v>
      </c>
      <c r="AH209" s="15">
        <v>89.958184470000006</v>
      </c>
      <c r="AI209" s="16">
        <f t="shared" si="98"/>
        <v>917.57348159399987</v>
      </c>
      <c r="AJ209" s="15">
        <f t="shared" si="99"/>
        <v>1664.7241813157339</v>
      </c>
      <c r="AK209" s="14">
        <f t="shared" si="100"/>
        <v>2247.3776447762407</v>
      </c>
      <c r="AL209" s="13">
        <f t="shared" si="101"/>
        <v>14.808750000000002</v>
      </c>
      <c r="AM209" s="15">
        <f t="shared" si="102"/>
        <v>2558.5255080000002</v>
      </c>
      <c r="AN209" s="12">
        <v>844.31341764000013</v>
      </c>
      <c r="AO209" s="12">
        <f t="shared" si="103"/>
        <v>4728.1551387840009</v>
      </c>
      <c r="AP209" s="12">
        <f t="shared" si="104"/>
        <v>8365.6824922218257</v>
      </c>
      <c r="AQ209" s="11">
        <f t="shared" si="105"/>
        <v>11293.671364499463</v>
      </c>
      <c r="AR209" s="104">
        <f t="shared" si="106"/>
        <v>0</v>
      </c>
      <c r="AS209" s="30">
        <f t="shared" si="107"/>
        <v>0</v>
      </c>
      <c r="AT209" s="30">
        <v>0</v>
      </c>
      <c r="AU209" s="30">
        <f t="shared" si="108"/>
        <v>0</v>
      </c>
      <c r="AV209" s="30">
        <f t="shared" si="109"/>
        <v>0</v>
      </c>
      <c r="AW209" s="29">
        <f t="shared" si="110"/>
        <v>0</v>
      </c>
      <c r="AX209" s="9"/>
      <c r="AY209" s="332">
        <v>3</v>
      </c>
      <c r="AZ209" s="325">
        <v>1</v>
      </c>
      <c r="BA209" s="325"/>
      <c r="BB209" s="325">
        <f t="shared" si="114"/>
        <v>269.87455341000003</v>
      </c>
      <c r="BC209" s="325">
        <f t="shared" si="115"/>
        <v>844.31341764000013</v>
      </c>
      <c r="BD209" s="333">
        <f t="shared" si="116"/>
        <v>0</v>
      </c>
    </row>
    <row r="210" spans="1:56" s="3" customFormat="1" ht="18.75" customHeight="1" x14ac:dyDescent="0.2">
      <c r="A210" s="231">
        <v>107</v>
      </c>
      <c r="B210" s="260" t="s">
        <v>73</v>
      </c>
      <c r="C210" s="198" t="s">
        <v>72</v>
      </c>
      <c r="D210" s="261" t="s">
        <v>238</v>
      </c>
      <c r="E210" s="54">
        <v>6</v>
      </c>
      <c r="F210" s="217" t="s">
        <v>71</v>
      </c>
      <c r="G210" s="62">
        <v>2.5</v>
      </c>
      <c r="H210" s="82">
        <v>3.125</v>
      </c>
      <c r="I210" s="78">
        <v>2.64</v>
      </c>
      <c r="J210" s="79">
        <v>0.515625</v>
      </c>
      <c r="K210" s="78">
        <v>11.715000000000002</v>
      </c>
      <c r="L210" s="79">
        <v>3.09375</v>
      </c>
      <c r="M210" s="80"/>
      <c r="N210" s="81"/>
      <c r="O210" s="257">
        <v>1.1000000000000001</v>
      </c>
      <c r="P210" s="252">
        <v>0.6</v>
      </c>
      <c r="Q210" s="72">
        <v>3.3E-3</v>
      </c>
      <c r="R210" s="49">
        <v>2.2893750000000002E-3</v>
      </c>
      <c r="S210" s="23"/>
      <c r="T210" s="22"/>
      <c r="U210" s="22" t="s">
        <v>3</v>
      </c>
      <c r="V210" s="22"/>
      <c r="W210" s="22"/>
      <c r="X210" s="22" t="s">
        <v>3</v>
      </c>
      <c r="Y210" s="22"/>
      <c r="Z210" s="22"/>
      <c r="AA210" s="39" t="s">
        <v>2</v>
      </c>
      <c r="AB210" s="22"/>
      <c r="AC210" s="22"/>
      <c r="AD210" s="24" t="s">
        <v>3</v>
      </c>
      <c r="AE210" s="125"/>
      <c r="AF210" s="17">
        <f t="shared" si="96"/>
        <v>3.1556250000000001</v>
      </c>
      <c r="AG210" s="15">
        <f t="shared" si="97"/>
        <v>545.20111799999995</v>
      </c>
      <c r="AH210" s="15">
        <v>89.958184470000006</v>
      </c>
      <c r="AI210" s="16">
        <f t="shared" si="98"/>
        <v>917.57348159399987</v>
      </c>
      <c r="AJ210" s="15">
        <f t="shared" si="99"/>
        <v>1664.7241813157339</v>
      </c>
      <c r="AK210" s="14">
        <f t="shared" si="100"/>
        <v>2247.3776447762407</v>
      </c>
      <c r="AL210" s="13">
        <f t="shared" si="101"/>
        <v>14.808750000000002</v>
      </c>
      <c r="AM210" s="15">
        <f t="shared" si="102"/>
        <v>2558.5255080000002</v>
      </c>
      <c r="AN210" s="12">
        <v>844.31341764000013</v>
      </c>
      <c r="AO210" s="12">
        <f t="shared" si="103"/>
        <v>4728.1551387840009</v>
      </c>
      <c r="AP210" s="12">
        <f t="shared" si="104"/>
        <v>8365.6824922218257</v>
      </c>
      <c r="AQ210" s="11">
        <f t="shared" si="105"/>
        <v>11293.671364499463</v>
      </c>
      <c r="AR210" s="104">
        <f t="shared" si="106"/>
        <v>0</v>
      </c>
      <c r="AS210" s="30">
        <f t="shared" si="107"/>
        <v>0</v>
      </c>
      <c r="AT210" s="30">
        <v>0</v>
      </c>
      <c r="AU210" s="30">
        <f t="shared" si="108"/>
        <v>0</v>
      </c>
      <c r="AV210" s="30">
        <f t="shared" si="109"/>
        <v>0</v>
      </c>
      <c r="AW210" s="29">
        <f t="shared" si="110"/>
        <v>0</v>
      </c>
      <c r="AX210" s="9"/>
      <c r="AY210" s="332">
        <v>3</v>
      </c>
      <c r="AZ210" s="325">
        <v>1</v>
      </c>
      <c r="BA210" s="325"/>
      <c r="BB210" s="325">
        <f t="shared" si="114"/>
        <v>269.87455341000003</v>
      </c>
      <c r="BC210" s="325">
        <f t="shared" si="115"/>
        <v>844.31341764000013</v>
      </c>
      <c r="BD210" s="333">
        <f t="shared" si="116"/>
        <v>0</v>
      </c>
    </row>
    <row r="211" spans="1:56" s="3" customFormat="1" ht="18.75" customHeight="1" x14ac:dyDescent="0.2">
      <c r="A211" s="231">
        <v>108</v>
      </c>
      <c r="B211" s="260" t="s">
        <v>555</v>
      </c>
      <c r="C211" s="198" t="s">
        <v>70</v>
      </c>
      <c r="D211" s="261" t="s">
        <v>238</v>
      </c>
      <c r="E211" s="54">
        <v>6</v>
      </c>
      <c r="F211" s="217" t="s">
        <v>69</v>
      </c>
      <c r="G211" s="62">
        <v>2</v>
      </c>
      <c r="H211" s="82">
        <v>2.5</v>
      </c>
      <c r="I211" s="78">
        <v>2.1120000000000001</v>
      </c>
      <c r="J211" s="79">
        <v>0.41249999999999998</v>
      </c>
      <c r="K211" s="78"/>
      <c r="L211" s="79"/>
      <c r="M211" s="80">
        <v>39.6</v>
      </c>
      <c r="N211" s="81">
        <v>14.850000000000001</v>
      </c>
      <c r="O211" s="257">
        <v>1.1000000000000001</v>
      </c>
      <c r="P211" s="252">
        <v>0.6</v>
      </c>
      <c r="Q211" s="72">
        <v>2.64E-3</v>
      </c>
      <c r="R211" s="49">
        <v>1.8315E-3</v>
      </c>
      <c r="S211" s="23"/>
      <c r="T211" s="22"/>
      <c r="U211" s="22" t="s">
        <v>3</v>
      </c>
      <c r="V211" s="22"/>
      <c r="W211" s="22"/>
      <c r="X211" s="22" t="s">
        <v>3</v>
      </c>
      <c r="Y211" s="22"/>
      <c r="Z211" s="22"/>
      <c r="AA211" s="39" t="s">
        <v>5</v>
      </c>
      <c r="AB211" s="22"/>
      <c r="AC211" s="22"/>
      <c r="AD211" s="24" t="s">
        <v>3</v>
      </c>
      <c r="AE211" s="125"/>
      <c r="AF211" s="17">
        <f t="shared" si="96"/>
        <v>2.5245000000000002</v>
      </c>
      <c r="AG211" s="15">
        <f t="shared" si="97"/>
        <v>436.16089440000002</v>
      </c>
      <c r="AH211" s="15">
        <v>71.966547575999996</v>
      </c>
      <c r="AI211" s="16">
        <f t="shared" si="98"/>
        <v>734.05878527519997</v>
      </c>
      <c r="AJ211" s="15">
        <f t="shared" si="99"/>
        <v>1331.7793450525871</v>
      </c>
      <c r="AK211" s="14">
        <f t="shared" si="100"/>
        <v>1797.9021158209925</v>
      </c>
      <c r="AL211" s="13">
        <f t="shared" si="101"/>
        <v>0</v>
      </c>
      <c r="AM211" s="15">
        <f t="shared" si="102"/>
        <v>0</v>
      </c>
      <c r="AN211" s="12">
        <v>0</v>
      </c>
      <c r="AO211" s="12">
        <f t="shared" si="103"/>
        <v>0</v>
      </c>
      <c r="AP211" s="12">
        <f t="shared" si="104"/>
        <v>0</v>
      </c>
      <c r="AQ211" s="11">
        <f t="shared" si="105"/>
        <v>0</v>
      </c>
      <c r="AR211" s="104">
        <f t="shared" si="106"/>
        <v>54.45</v>
      </c>
      <c r="AS211" s="30">
        <f t="shared" si="107"/>
        <v>9407.3918400000002</v>
      </c>
      <c r="AT211" s="30">
        <v>4139.2524096000006</v>
      </c>
      <c r="AU211" s="30">
        <f t="shared" si="108"/>
        <v>18419.673222720001</v>
      </c>
      <c r="AV211" s="30">
        <f t="shared" si="109"/>
        <v>32116.25248346592</v>
      </c>
      <c r="AW211" s="29">
        <f t="shared" si="110"/>
        <v>43356.940852678992</v>
      </c>
      <c r="AX211" s="9"/>
      <c r="AY211" s="332">
        <v>3</v>
      </c>
      <c r="AZ211" s="325"/>
      <c r="BA211" s="325">
        <v>1</v>
      </c>
      <c r="BB211" s="325">
        <f t="shared" si="114"/>
        <v>215.899642728</v>
      </c>
      <c r="BC211" s="325">
        <f t="shared" si="115"/>
        <v>0</v>
      </c>
      <c r="BD211" s="333">
        <f t="shared" si="116"/>
        <v>4139.2524096000006</v>
      </c>
    </row>
    <row r="212" spans="1:56" s="3" customFormat="1" ht="18.75" customHeight="1" x14ac:dyDescent="0.2">
      <c r="A212" s="231">
        <v>109</v>
      </c>
      <c r="B212" s="260" t="s">
        <v>556</v>
      </c>
      <c r="C212" s="198" t="s">
        <v>70</v>
      </c>
      <c r="D212" s="261" t="s">
        <v>238</v>
      </c>
      <c r="E212" s="54">
        <v>6</v>
      </c>
      <c r="F212" s="217" t="s">
        <v>69</v>
      </c>
      <c r="G212" s="62">
        <v>2.5</v>
      </c>
      <c r="H212" s="82">
        <v>3.125</v>
      </c>
      <c r="I212" s="78">
        <v>2.64</v>
      </c>
      <c r="J212" s="79">
        <v>0.515625</v>
      </c>
      <c r="K212" s="78"/>
      <c r="L212" s="79"/>
      <c r="M212" s="80">
        <v>49.5</v>
      </c>
      <c r="N212" s="81">
        <v>18.5625</v>
      </c>
      <c r="O212" s="257">
        <v>1.1000000000000001</v>
      </c>
      <c r="P212" s="252">
        <v>0.6</v>
      </c>
      <c r="Q212" s="72">
        <v>3.3E-3</v>
      </c>
      <c r="R212" s="49">
        <v>2.2893750000000002E-3</v>
      </c>
      <c r="S212" s="23"/>
      <c r="T212" s="22"/>
      <c r="U212" s="22" t="s">
        <v>3</v>
      </c>
      <c r="V212" s="22"/>
      <c r="W212" s="22"/>
      <c r="X212" s="22" t="s">
        <v>3</v>
      </c>
      <c r="Y212" s="22"/>
      <c r="Z212" s="22"/>
      <c r="AA212" s="39" t="s">
        <v>5</v>
      </c>
      <c r="AB212" s="22"/>
      <c r="AC212" s="22"/>
      <c r="AD212" s="24" t="s">
        <v>3</v>
      </c>
      <c r="AE212" s="125"/>
      <c r="AF212" s="17">
        <f t="shared" si="96"/>
        <v>3.1556250000000001</v>
      </c>
      <c r="AG212" s="15">
        <f t="shared" si="97"/>
        <v>545.20111799999995</v>
      </c>
      <c r="AH212" s="15">
        <v>89.958184470000006</v>
      </c>
      <c r="AI212" s="16">
        <f t="shared" si="98"/>
        <v>917.57348159399987</v>
      </c>
      <c r="AJ212" s="15">
        <f t="shared" si="99"/>
        <v>1664.7241813157339</v>
      </c>
      <c r="AK212" s="14">
        <f t="shared" si="100"/>
        <v>2247.3776447762407</v>
      </c>
      <c r="AL212" s="13">
        <f t="shared" si="101"/>
        <v>0</v>
      </c>
      <c r="AM212" s="15">
        <f t="shared" si="102"/>
        <v>0</v>
      </c>
      <c r="AN212" s="12">
        <v>0</v>
      </c>
      <c r="AO212" s="12">
        <f t="shared" si="103"/>
        <v>0</v>
      </c>
      <c r="AP212" s="12">
        <f t="shared" si="104"/>
        <v>0</v>
      </c>
      <c r="AQ212" s="11">
        <f t="shared" si="105"/>
        <v>0</v>
      </c>
      <c r="AR212" s="104">
        <f t="shared" si="106"/>
        <v>68.0625</v>
      </c>
      <c r="AS212" s="30">
        <f t="shared" si="107"/>
        <v>11759.239799999999</v>
      </c>
      <c r="AT212" s="30">
        <v>5174.0655120000001</v>
      </c>
      <c r="AU212" s="30">
        <f t="shared" si="108"/>
        <v>23024.5915284</v>
      </c>
      <c r="AV212" s="30">
        <f t="shared" si="109"/>
        <v>40145.315604332398</v>
      </c>
      <c r="AW212" s="29">
        <f t="shared" si="110"/>
        <v>54196.176065848733</v>
      </c>
      <c r="AX212" s="9"/>
      <c r="AY212" s="332">
        <v>3</v>
      </c>
      <c r="AZ212" s="325"/>
      <c r="BA212" s="325">
        <v>1</v>
      </c>
      <c r="BB212" s="325">
        <f t="shared" si="114"/>
        <v>269.87455341000003</v>
      </c>
      <c r="BC212" s="325">
        <f t="shared" si="115"/>
        <v>0</v>
      </c>
      <c r="BD212" s="333">
        <f t="shared" si="116"/>
        <v>5174.0655120000001</v>
      </c>
    </row>
    <row r="213" spans="1:56" s="3" customFormat="1" ht="18.75" customHeight="1" x14ac:dyDescent="0.2">
      <c r="A213" s="231">
        <v>110</v>
      </c>
      <c r="B213" s="260" t="s">
        <v>68</v>
      </c>
      <c r="C213" s="198" t="s">
        <v>52</v>
      </c>
      <c r="D213" s="262">
        <v>45019</v>
      </c>
      <c r="E213" s="54">
        <v>6</v>
      </c>
      <c r="F213" s="217" t="s">
        <v>27</v>
      </c>
      <c r="G213" s="62">
        <v>3</v>
      </c>
      <c r="H213" s="82">
        <v>3.75</v>
      </c>
      <c r="I213" s="78">
        <v>3.1680000000000006</v>
      </c>
      <c r="J213" s="79">
        <v>0.61875000000000002</v>
      </c>
      <c r="K213" s="78">
        <v>14.058</v>
      </c>
      <c r="L213" s="79">
        <v>3.7125000000000004</v>
      </c>
      <c r="M213" s="80"/>
      <c r="N213" s="81"/>
      <c r="O213" s="257">
        <v>1.1000000000000001</v>
      </c>
      <c r="P213" s="252">
        <v>0.6</v>
      </c>
      <c r="Q213" s="72">
        <v>3.96E-3</v>
      </c>
      <c r="R213" s="49">
        <v>2.7472500000000001E-3</v>
      </c>
      <c r="S213" s="23"/>
      <c r="T213" s="22"/>
      <c r="U213" s="22" t="s">
        <v>3</v>
      </c>
      <c r="V213" s="22"/>
      <c r="W213" s="22"/>
      <c r="X213" s="39" t="s">
        <v>2</v>
      </c>
      <c r="Y213" s="22"/>
      <c r="Z213" s="22"/>
      <c r="AA213" s="22" t="s">
        <v>3</v>
      </c>
      <c r="AB213" s="22"/>
      <c r="AC213" s="22"/>
      <c r="AD213" s="24" t="s">
        <v>3</v>
      </c>
      <c r="AE213" s="125"/>
      <c r="AF213" s="17">
        <f t="shared" si="96"/>
        <v>3.7867500000000005</v>
      </c>
      <c r="AG213" s="15">
        <f t="shared" si="97"/>
        <v>654.24134160000006</v>
      </c>
      <c r="AH213" s="15">
        <v>107.94982136400002</v>
      </c>
      <c r="AI213" s="16">
        <f t="shared" si="98"/>
        <v>1101.0881779128001</v>
      </c>
      <c r="AJ213" s="15">
        <f t="shared" si="99"/>
        <v>1997.669017578881</v>
      </c>
      <c r="AK213" s="14">
        <f t="shared" si="100"/>
        <v>2696.8531737314893</v>
      </c>
      <c r="AL213" s="13">
        <f t="shared" si="101"/>
        <v>17.770499999999998</v>
      </c>
      <c r="AM213" s="15">
        <f t="shared" si="102"/>
        <v>3070.2306095999998</v>
      </c>
      <c r="AN213" s="12">
        <v>1013.1761011679999</v>
      </c>
      <c r="AO213" s="12">
        <f t="shared" si="103"/>
        <v>5673.7861665408</v>
      </c>
      <c r="AP213" s="12">
        <f t="shared" si="104"/>
        <v>10038.818990666188</v>
      </c>
      <c r="AQ213" s="11">
        <f t="shared" si="105"/>
        <v>13552.405637399354</v>
      </c>
      <c r="AR213" s="104">
        <f t="shared" si="106"/>
        <v>0</v>
      </c>
      <c r="AS213" s="30">
        <f t="shared" si="107"/>
        <v>0</v>
      </c>
      <c r="AT213" s="30">
        <v>0</v>
      </c>
      <c r="AU213" s="30">
        <f t="shared" si="108"/>
        <v>0</v>
      </c>
      <c r="AV213" s="30">
        <f t="shared" si="109"/>
        <v>0</v>
      </c>
      <c r="AW213" s="29">
        <f t="shared" si="110"/>
        <v>0</v>
      </c>
      <c r="AX213" s="9"/>
      <c r="AY213" s="332">
        <v>3</v>
      </c>
      <c r="AZ213" s="325">
        <v>1</v>
      </c>
      <c r="BA213" s="325"/>
      <c r="BB213" s="325">
        <f t="shared" si="114"/>
        <v>323.84946409200006</v>
      </c>
      <c r="BC213" s="325">
        <f t="shared" si="115"/>
        <v>1013.1761011679999</v>
      </c>
      <c r="BD213" s="333">
        <f t="shared" si="116"/>
        <v>0</v>
      </c>
    </row>
    <row r="214" spans="1:56" s="3" customFormat="1" ht="18.75" customHeight="1" x14ac:dyDescent="0.2">
      <c r="A214" s="231">
        <v>111</v>
      </c>
      <c r="B214" s="260" t="s">
        <v>67</v>
      </c>
      <c r="C214" s="198" t="s">
        <v>52</v>
      </c>
      <c r="D214" s="262">
        <v>44622</v>
      </c>
      <c r="E214" s="54">
        <v>6</v>
      </c>
      <c r="F214" s="217" t="s">
        <v>11</v>
      </c>
      <c r="G214" s="62">
        <v>3</v>
      </c>
      <c r="H214" s="82">
        <v>3.75</v>
      </c>
      <c r="I214" s="78">
        <v>3.1680000000000006</v>
      </c>
      <c r="J214" s="79">
        <v>0.61875000000000002</v>
      </c>
      <c r="K214" s="78">
        <v>14.058</v>
      </c>
      <c r="L214" s="79">
        <v>3.7125000000000004</v>
      </c>
      <c r="M214" s="80"/>
      <c r="N214" s="81"/>
      <c r="O214" s="257">
        <v>1.1000000000000001</v>
      </c>
      <c r="P214" s="252">
        <v>0.6</v>
      </c>
      <c r="Q214" s="72">
        <v>3.96E-3</v>
      </c>
      <c r="R214" s="49">
        <v>2.7472500000000001E-3</v>
      </c>
      <c r="S214" s="23"/>
      <c r="T214" s="22"/>
      <c r="U214" s="22" t="s">
        <v>3</v>
      </c>
      <c r="V214" s="22"/>
      <c r="W214" s="22"/>
      <c r="X214" s="39" t="s">
        <v>2</v>
      </c>
      <c r="Y214" s="22"/>
      <c r="Z214" s="22"/>
      <c r="AA214" s="22" t="s">
        <v>3</v>
      </c>
      <c r="AB214" s="22"/>
      <c r="AC214" s="22"/>
      <c r="AD214" s="24" t="s">
        <v>3</v>
      </c>
      <c r="AE214" s="125"/>
      <c r="AF214" s="17">
        <f t="shared" si="96"/>
        <v>3.7867500000000005</v>
      </c>
      <c r="AG214" s="15">
        <f t="shared" si="97"/>
        <v>654.24134160000006</v>
      </c>
      <c r="AH214" s="15">
        <v>107.94982136400002</v>
      </c>
      <c r="AI214" s="16">
        <f t="shared" si="98"/>
        <v>1101.0881779128001</v>
      </c>
      <c r="AJ214" s="15">
        <f t="shared" si="99"/>
        <v>1997.669017578881</v>
      </c>
      <c r="AK214" s="14">
        <f t="shared" si="100"/>
        <v>2696.8531737314893</v>
      </c>
      <c r="AL214" s="13">
        <f t="shared" si="101"/>
        <v>17.770499999999998</v>
      </c>
      <c r="AM214" s="15">
        <f t="shared" si="102"/>
        <v>3070.2306095999998</v>
      </c>
      <c r="AN214" s="12">
        <v>1013.1761011679999</v>
      </c>
      <c r="AO214" s="12">
        <f t="shared" si="103"/>
        <v>5673.7861665408</v>
      </c>
      <c r="AP214" s="12">
        <f t="shared" si="104"/>
        <v>10038.818990666188</v>
      </c>
      <c r="AQ214" s="11">
        <f t="shared" si="105"/>
        <v>13552.405637399354</v>
      </c>
      <c r="AR214" s="104">
        <f t="shared" si="106"/>
        <v>0</v>
      </c>
      <c r="AS214" s="30">
        <f t="shared" si="107"/>
        <v>0</v>
      </c>
      <c r="AT214" s="30">
        <v>0</v>
      </c>
      <c r="AU214" s="30">
        <f t="shared" si="108"/>
        <v>0</v>
      </c>
      <c r="AV214" s="30">
        <f t="shared" si="109"/>
        <v>0</v>
      </c>
      <c r="AW214" s="29">
        <f t="shared" si="110"/>
        <v>0</v>
      </c>
      <c r="AX214" s="9"/>
      <c r="AY214" s="332">
        <v>3</v>
      </c>
      <c r="AZ214" s="325">
        <v>1</v>
      </c>
      <c r="BA214" s="325"/>
      <c r="BB214" s="325">
        <f t="shared" si="114"/>
        <v>323.84946409200006</v>
      </c>
      <c r="BC214" s="325">
        <f t="shared" si="115"/>
        <v>1013.1761011679999</v>
      </c>
      <c r="BD214" s="333">
        <f t="shared" si="116"/>
        <v>0</v>
      </c>
    </row>
    <row r="215" spans="1:56" s="3" customFormat="1" ht="18.75" customHeight="1" x14ac:dyDescent="0.2">
      <c r="A215" s="231">
        <v>112</v>
      </c>
      <c r="B215" s="260" t="s">
        <v>66</v>
      </c>
      <c r="C215" s="198" t="s">
        <v>52</v>
      </c>
      <c r="D215" s="261" t="s">
        <v>238</v>
      </c>
      <c r="E215" s="54">
        <v>6</v>
      </c>
      <c r="F215" s="217" t="s">
        <v>11</v>
      </c>
      <c r="G215" s="62">
        <v>1.5</v>
      </c>
      <c r="H215" s="82">
        <v>1.875</v>
      </c>
      <c r="I215" s="78">
        <v>1.5840000000000003</v>
      </c>
      <c r="J215" s="79">
        <v>0.30937500000000001</v>
      </c>
      <c r="K215" s="78">
        <v>7.0289999999999999</v>
      </c>
      <c r="L215" s="79">
        <v>1.8562500000000002</v>
      </c>
      <c r="M215" s="80"/>
      <c r="N215" s="81"/>
      <c r="O215" s="257">
        <v>1.1000000000000001</v>
      </c>
      <c r="P215" s="252">
        <v>0.6</v>
      </c>
      <c r="Q215" s="72">
        <v>1.98E-3</v>
      </c>
      <c r="R215" s="49">
        <v>1.3736250000000001E-3</v>
      </c>
      <c r="S215" s="23"/>
      <c r="T215" s="22"/>
      <c r="U215" s="22" t="s">
        <v>3</v>
      </c>
      <c r="V215" s="22"/>
      <c r="W215" s="22"/>
      <c r="X215" s="39" t="s">
        <v>2</v>
      </c>
      <c r="Y215" s="22"/>
      <c r="Z215" s="22"/>
      <c r="AA215" s="22" t="s">
        <v>3</v>
      </c>
      <c r="AB215" s="22"/>
      <c r="AC215" s="22"/>
      <c r="AD215" s="24" t="s">
        <v>3</v>
      </c>
      <c r="AE215" s="125"/>
      <c r="AF215" s="17">
        <f t="shared" si="96"/>
        <v>1.8933750000000003</v>
      </c>
      <c r="AG215" s="15">
        <f t="shared" si="97"/>
        <v>327.12067080000003</v>
      </c>
      <c r="AH215" s="15">
        <v>53.974910682000008</v>
      </c>
      <c r="AI215" s="16">
        <f t="shared" ref="AI215:AI240" si="117">AH215+AG215+(AG215*0.174)+(AG215*0.344)</f>
        <v>550.54408895640006</v>
      </c>
      <c r="AJ215" s="15">
        <f t="shared" ref="AJ215:AJ240" si="118">AI215+(0.847*AG215)+(0.311*AI215)</f>
        <v>998.83450878944052</v>
      </c>
      <c r="AK215" s="14">
        <f t="shared" ref="AK215:AK240" si="119">AJ215+(0.35*AJ215)</f>
        <v>1348.4265868657446</v>
      </c>
      <c r="AL215" s="13">
        <f t="shared" si="101"/>
        <v>8.8852499999999992</v>
      </c>
      <c r="AM215" s="15">
        <f t="shared" si="102"/>
        <v>1535.1153047999999</v>
      </c>
      <c r="AN215" s="12">
        <v>506.58805058399997</v>
      </c>
      <c r="AO215" s="12">
        <f t="shared" ref="AO215:AO240" si="120">AN215+AM215+(AM215*0.174)+(AM215*0.344)</f>
        <v>2836.8930832704</v>
      </c>
      <c r="AP215" s="12">
        <f t="shared" ref="AP215:AP240" si="121">AO215+(0.847*AM215)+(0.311*AO215)</f>
        <v>5019.4094953330941</v>
      </c>
      <c r="AQ215" s="11">
        <f t="shared" ref="AQ215:AQ240" si="122">AP215+(0.35*AP215)</f>
        <v>6776.2028186996768</v>
      </c>
      <c r="AR215" s="104">
        <f t="shared" si="106"/>
        <v>0</v>
      </c>
      <c r="AS215" s="30">
        <f t="shared" si="107"/>
        <v>0</v>
      </c>
      <c r="AT215" s="30">
        <v>0</v>
      </c>
      <c r="AU215" s="30">
        <f t="shared" si="108"/>
        <v>0</v>
      </c>
      <c r="AV215" s="30">
        <f t="shared" si="109"/>
        <v>0</v>
      </c>
      <c r="AW215" s="29">
        <f t="shared" si="110"/>
        <v>0</v>
      </c>
      <c r="AX215" s="9"/>
      <c r="AY215" s="332">
        <v>3</v>
      </c>
      <c r="AZ215" s="325">
        <v>1</v>
      </c>
      <c r="BA215" s="325"/>
      <c r="BB215" s="325">
        <f t="shared" si="114"/>
        <v>161.92473204600003</v>
      </c>
      <c r="BC215" s="325">
        <f t="shared" si="115"/>
        <v>506.58805058399997</v>
      </c>
      <c r="BD215" s="333">
        <f t="shared" si="116"/>
        <v>0</v>
      </c>
    </row>
    <row r="216" spans="1:56" s="3" customFormat="1" ht="18.75" customHeight="1" x14ac:dyDescent="0.2">
      <c r="A216" s="231">
        <v>113</v>
      </c>
      <c r="B216" s="260" t="s">
        <v>65</v>
      </c>
      <c r="C216" s="198" t="s">
        <v>52</v>
      </c>
      <c r="D216" s="262">
        <v>45008</v>
      </c>
      <c r="E216" s="54">
        <v>6</v>
      </c>
      <c r="F216" s="217" t="s">
        <v>17</v>
      </c>
      <c r="G216" s="62">
        <v>3</v>
      </c>
      <c r="H216" s="82">
        <v>3.75</v>
      </c>
      <c r="I216" s="78">
        <v>3.1680000000000006</v>
      </c>
      <c r="J216" s="79">
        <v>0.61875000000000002</v>
      </c>
      <c r="K216" s="78"/>
      <c r="L216" s="79"/>
      <c r="M216" s="80">
        <v>59.400000000000006</v>
      </c>
      <c r="N216" s="81">
        <v>22.274999999999999</v>
      </c>
      <c r="O216" s="257">
        <v>1.1000000000000001</v>
      </c>
      <c r="P216" s="252">
        <v>0.6</v>
      </c>
      <c r="Q216" s="72">
        <v>3.96E-3</v>
      </c>
      <c r="R216" s="49">
        <v>2.7472500000000001E-3</v>
      </c>
      <c r="S216" s="23"/>
      <c r="T216" s="22" t="s">
        <v>3</v>
      </c>
      <c r="U216" s="22"/>
      <c r="V216" s="22"/>
      <c r="W216" s="22" t="s">
        <v>3</v>
      </c>
      <c r="X216" s="22"/>
      <c r="Y216" s="22"/>
      <c r="Z216" s="22" t="s">
        <v>3</v>
      </c>
      <c r="AA216" s="22"/>
      <c r="AB216" s="22"/>
      <c r="AC216" s="39" t="s">
        <v>5</v>
      </c>
      <c r="AD216" s="24"/>
      <c r="AE216" s="10"/>
      <c r="AF216" s="17">
        <f t="shared" si="96"/>
        <v>3.7867500000000005</v>
      </c>
      <c r="AG216" s="15">
        <f t="shared" si="97"/>
        <v>654.24134160000006</v>
      </c>
      <c r="AH216" s="15">
        <v>107.94982136400002</v>
      </c>
      <c r="AI216" s="16">
        <f t="shared" si="117"/>
        <v>1101.0881779128001</v>
      </c>
      <c r="AJ216" s="15">
        <f t="shared" si="118"/>
        <v>1997.669017578881</v>
      </c>
      <c r="AK216" s="14">
        <f t="shared" si="119"/>
        <v>2696.8531737314893</v>
      </c>
      <c r="AL216" s="13">
        <f t="shared" si="101"/>
        <v>0</v>
      </c>
      <c r="AM216" s="15">
        <f t="shared" si="102"/>
        <v>0</v>
      </c>
      <c r="AN216" s="12">
        <v>0</v>
      </c>
      <c r="AO216" s="12">
        <f t="shared" si="120"/>
        <v>0</v>
      </c>
      <c r="AP216" s="12">
        <f t="shared" si="121"/>
        <v>0</v>
      </c>
      <c r="AQ216" s="11">
        <f t="shared" si="122"/>
        <v>0</v>
      </c>
      <c r="AR216" s="104">
        <f t="shared" si="106"/>
        <v>81.675000000000011</v>
      </c>
      <c r="AS216" s="30">
        <f t="shared" si="107"/>
        <v>14111.087760000002</v>
      </c>
      <c r="AT216" s="30">
        <v>6208.8786144000014</v>
      </c>
      <c r="AU216" s="30">
        <f t="shared" si="108"/>
        <v>27629.509834080003</v>
      </c>
      <c r="AV216" s="30">
        <f t="shared" si="109"/>
        <v>48174.378725198883</v>
      </c>
      <c r="AW216" s="29">
        <f t="shared" si="110"/>
        <v>65035.411279018488</v>
      </c>
      <c r="AX216" s="9"/>
      <c r="AY216" s="332">
        <v>3</v>
      </c>
      <c r="AZ216" s="325"/>
      <c r="BA216" s="325">
        <v>1</v>
      </c>
      <c r="BB216" s="325">
        <f t="shared" si="114"/>
        <v>323.84946409200006</v>
      </c>
      <c r="BC216" s="325">
        <f t="shared" si="115"/>
        <v>0</v>
      </c>
      <c r="BD216" s="333">
        <f t="shared" si="116"/>
        <v>6208.8786144000014</v>
      </c>
    </row>
    <row r="217" spans="1:56" s="3" customFormat="1" ht="18.75" customHeight="1" x14ac:dyDescent="0.2">
      <c r="A217" s="231">
        <v>114</v>
      </c>
      <c r="B217" s="260" t="s">
        <v>64</v>
      </c>
      <c r="C217" s="198" t="s">
        <v>52</v>
      </c>
      <c r="D217" s="262">
        <v>44530</v>
      </c>
      <c r="E217" s="54">
        <v>6</v>
      </c>
      <c r="F217" s="217" t="s">
        <v>27</v>
      </c>
      <c r="G217" s="62">
        <v>2</v>
      </c>
      <c r="H217" s="82">
        <v>2.5</v>
      </c>
      <c r="I217" s="78">
        <v>2.1120000000000001</v>
      </c>
      <c r="J217" s="79">
        <v>0.41249999999999998</v>
      </c>
      <c r="K217" s="78">
        <v>9.3719999999999999</v>
      </c>
      <c r="L217" s="79">
        <v>2.4750000000000001</v>
      </c>
      <c r="M217" s="80"/>
      <c r="N217" s="81"/>
      <c r="O217" s="257">
        <v>1.1000000000000001</v>
      </c>
      <c r="P217" s="252">
        <v>0.6</v>
      </c>
      <c r="Q217" s="72">
        <v>2.64E-3</v>
      </c>
      <c r="R217" s="49">
        <v>1.8315E-3</v>
      </c>
      <c r="S217" s="23"/>
      <c r="T217" s="22"/>
      <c r="U217" s="22" t="s">
        <v>3</v>
      </c>
      <c r="V217" s="22"/>
      <c r="W217" s="22"/>
      <c r="X217" s="39" t="s">
        <v>2</v>
      </c>
      <c r="Y217" s="22"/>
      <c r="Z217" s="22"/>
      <c r="AA217" s="22" t="s">
        <v>3</v>
      </c>
      <c r="AB217" s="22"/>
      <c r="AC217" s="22"/>
      <c r="AD217" s="24" t="s">
        <v>3</v>
      </c>
      <c r="AE217" s="125"/>
      <c r="AF217" s="17">
        <f t="shared" si="96"/>
        <v>2.5245000000000002</v>
      </c>
      <c r="AG217" s="15">
        <f t="shared" si="97"/>
        <v>436.16089440000002</v>
      </c>
      <c r="AH217" s="15">
        <v>71.966547575999996</v>
      </c>
      <c r="AI217" s="16">
        <f t="shared" si="117"/>
        <v>734.05878527519997</v>
      </c>
      <c r="AJ217" s="15">
        <f t="shared" si="118"/>
        <v>1331.7793450525871</v>
      </c>
      <c r="AK217" s="14">
        <f t="shared" si="119"/>
        <v>1797.9021158209925</v>
      </c>
      <c r="AL217" s="13">
        <f t="shared" si="101"/>
        <v>11.847</v>
      </c>
      <c r="AM217" s="15">
        <f t="shared" si="102"/>
        <v>2046.8204063999999</v>
      </c>
      <c r="AN217" s="12">
        <v>675.45073411199996</v>
      </c>
      <c r="AO217" s="12">
        <f t="shared" si="120"/>
        <v>3782.5241110271995</v>
      </c>
      <c r="AP217" s="12">
        <f t="shared" si="121"/>
        <v>6692.5459937774585</v>
      </c>
      <c r="AQ217" s="11">
        <f t="shared" si="122"/>
        <v>9034.9370915995678</v>
      </c>
      <c r="AR217" s="104">
        <f t="shared" si="106"/>
        <v>0</v>
      </c>
      <c r="AS217" s="30">
        <f t="shared" si="107"/>
        <v>0</v>
      </c>
      <c r="AT217" s="30">
        <v>0</v>
      </c>
      <c r="AU217" s="30">
        <f t="shared" si="108"/>
        <v>0</v>
      </c>
      <c r="AV217" s="30">
        <f t="shared" si="109"/>
        <v>0</v>
      </c>
      <c r="AW217" s="29">
        <f t="shared" si="110"/>
        <v>0</v>
      </c>
      <c r="AX217" s="9"/>
      <c r="AY217" s="332">
        <v>3</v>
      </c>
      <c r="AZ217" s="325">
        <v>1</v>
      </c>
      <c r="BA217" s="325"/>
      <c r="BB217" s="325">
        <f t="shared" si="114"/>
        <v>215.899642728</v>
      </c>
      <c r="BC217" s="325">
        <f t="shared" si="115"/>
        <v>675.45073411199996</v>
      </c>
      <c r="BD217" s="333">
        <f t="shared" si="116"/>
        <v>0</v>
      </c>
    </row>
    <row r="218" spans="1:56" s="3" customFormat="1" ht="18.75" customHeight="1" x14ac:dyDescent="0.2">
      <c r="A218" s="231">
        <v>115</v>
      </c>
      <c r="B218" s="260" t="s">
        <v>63</v>
      </c>
      <c r="C218" s="198" t="s">
        <v>52</v>
      </c>
      <c r="D218" s="262">
        <v>45009</v>
      </c>
      <c r="E218" s="54">
        <v>6</v>
      </c>
      <c r="F218" s="217" t="s">
        <v>62</v>
      </c>
      <c r="G218" s="62">
        <v>2</v>
      </c>
      <c r="H218" s="82">
        <v>2.5</v>
      </c>
      <c r="I218" s="78">
        <v>2.1120000000000001</v>
      </c>
      <c r="J218" s="79">
        <v>0.41249999999999998</v>
      </c>
      <c r="K218" s="78">
        <v>9.3719999999999999</v>
      </c>
      <c r="L218" s="79">
        <v>2.4750000000000001</v>
      </c>
      <c r="M218" s="80"/>
      <c r="N218" s="81"/>
      <c r="O218" s="257">
        <v>1.1000000000000001</v>
      </c>
      <c r="P218" s="252">
        <v>0.6</v>
      </c>
      <c r="Q218" s="72">
        <v>2.64E-3</v>
      </c>
      <c r="R218" s="49">
        <v>1.8315E-3</v>
      </c>
      <c r="S218" s="69" t="s">
        <v>2</v>
      </c>
      <c r="T218" s="22"/>
      <c r="U218" s="22"/>
      <c r="V218" s="22" t="s">
        <v>3</v>
      </c>
      <c r="W218" s="22"/>
      <c r="X218" s="22"/>
      <c r="Y218" s="22" t="s">
        <v>3</v>
      </c>
      <c r="Z218" s="22"/>
      <c r="AA218" s="22"/>
      <c r="AB218" s="22" t="s">
        <v>3</v>
      </c>
      <c r="AC218" s="22"/>
      <c r="AD218" s="24"/>
      <c r="AE218" s="10"/>
      <c r="AF218" s="17">
        <f t="shared" si="96"/>
        <v>2.5245000000000002</v>
      </c>
      <c r="AG218" s="15">
        <f t="shared" si="97"/>
        <v>436.16089440000002</v>
      </c>
      <c r="AH218" s="15">
        <v>71.966547575999996</v>
      </c>
      <c r="AI218" s="16">
        <f t="shared" si="117"/>
        <v>734.05878527519997</v>
      </c>
      <c r="AJ218" s="15">
        <f t="shared" si="118"/>
        <v>1331.7793450525871</v>
      </c>
      <c r="AK218" s="14">
        <f t="shared" si="119"/>
        <v>1797.9021158209925</v>
      </c>
      <c r="AL218" s="13">
        <f t="shared" si="101"/>
        <v>11.847</v>
      </c>
      <c r="AM218" s="15">
        <f t="shared" si="102"/>
        <v>2046.8204063999999</v>
      </c>
      <c r="AN218" s="12">
        <v>675.45073411199996</v>
      </c>
      <c r="AO218" s="12">
        <f t="shared" si="120"/>
        <v>3782.5241110271995</v>
      </c>
      <c r="AP218" s="12">
        <f t="shared" si="121"/>
        <v>6692.5459937774585</v>
      </c>
      <c r="AQ218" s="11">
        <f t="shared" si="122"/>
        <v>9034.9370915995678</v>
      </c>
      <c r="AR218" s="104">
        <f t="shared" si="106"/>
        <v>0</v>
      </c>
      <c r="AS218" s="30">
        <f t="shared" si="107"/>
        <v>0</v>
      </c>
      <c r="AT218" s="30">
        <v>0</v>
      </c>
      <c r="AU218" s="30">
        <f t="shared" si="108"/>
        <v>0</v>
      </c>
      <c r="AV218" s="30">
        <f t="shared" si="109"/>
        <v>0</v>
      </c>
      <c r="AW218" s="29">
        <f t="shared" si="110"/>
        <v>0</v>
      </c>
      <c r="AX218" s="9"/>
      <c r="AY218" s="332">
        <v>3</v>
      </c>
      <c r="AZ218" s="325">
        <v>1</v>
      </c>
      <c r="BA218" s="325"/>
      <c r="BB218" s="325">
        <f t="shared" si="114"/>
        <v>215.899642728</v>
      </c>
      <c r="BC218" s="325">
        <f t="shared" si="115"/>
        <v>675.45073411199996</v>
      </c>
      <c r="BD218" s="333">
        <f t="shared" si="116"/>
        <v>0</v>
      </c>
    </row>
    <row r="219" spans="1:56" s="3" customFormat="1" ht="18.75" customHeight="1" x14ac:dyDescent="0.25">
      <c r="A219" s="231">
        <v>116</v>
      </c>
      <c r="B219" s="260" t="s">
        <v>61</v>
      </c>
      <c r="C219" s="198" t="s">
        <v>52</v>
      </c>
      <c r="D219" s="261" t="s">
        <v>238</v>
      </c>
      <c r="E219" s="54">
        <v>6</v>
      </c>
      <c r="F219" s="217" t="s">
        <v>60</v>
      </c>
      <c r="G219" s="62">
        <v>2</v>
      </c>
      <c r="H219" s="82">
        <v>2.5</v>
      </c>
      <c r="I219" s="78">
        <v>2.1120000000000001</v>
      </c>
      <c r="J219" s="79">
        <v>0.41249999999999998</v>
      </c>
      <c r="K219" s="78">
        <v>9.3719999999999999</v>
      </c>
      <c r="L219" s="79">
        <v>2.4750000000000001</v>
      </c>
      <c r="M219" s="80"/>
      <c r="N219" s="81"/>
      <c r="O219" s="257">
        <v>1.1000000000000001</v>
      </c>
      <c r="P219" s="252">
        <v>0.6</v>
      </c>
      <c r="Q219" s="72">
        <v>2.64E-3</v>
      </c>
      <c r="R219" s="49">
        <v>1.8315E-3</v>
      </c>
      <c r="S219" s="23"/>
      <c r="T219" s="22"/>
      <c r="U219" s="22" t="s">
        <v>3</v>
      </c>
      <c r="V219" s="22"/>
      <c r="W219" s="22"/>
      <c r="X219" s="22" t="s">
        <v>3</v>
      </c>
      <c r="Y219" s="22"/>
      <c r="Z219" s="22"/>
      <c r="AA219" s="22" t="s">
        <v>3</v>
      </c>
      <c r="AB219" s="22"/>
      <c r="AC219" s="22"/>
      <c r="AD219" s="46" t="s">
        <v>2</v>
      </c>
      <c r="AE219" s="20"/>
      <c r="AF219" s="17">
        <f t="shared" si="96"/>
        <v>2.5245000000000002</v>
      </c>
      <c r="AG219" s="15">
        <f t="shared" si="97"/>
        <v>436.16089440000002</v>
      </c>
      <c r="AH219" s="15">
        <v>71.966547575999996</v>
      </c>
      <c r="AI219" s="16">
        <f t="shared" si="117"/>
        <v>734.05878527519997</v>
      </c>
      <c r="AJ219" s="15">
        <f t="shared" si="118"/>
        <v>1331.7793450525871</v>
      </c>
      <c r="AK219" s="14">
        <f t="shared" si="119"/>
        <v>1797.9021158209925</v>
      </c>
      <c r="AL219" s="13">
        <f t="shared" si="101"/>
        <v>11.847</v>
      </c>
      <c r="AM219" s="15">
        <f t="shared" si="102"/>
        <v>2046.8204063999999</v>
      </c>
      <c r="AN219" s="12">
        <v>675.45073411199996</v>
      </c>
      <c r="AO219" s="12">
        <f t="shared" si="120"/>
        <v>3782.5241110271995</v>
      </c>
      <c r="AP219" s="12">
        <f t="shared" si="121"/>
        <v>6692.5459937774585</v>
      </c>
      <c r="AQ219" s="11">
        <f t="shared" si="122"/>
        <v>9034.9370915995678</v>
      </c>
      <c r="AR219" s="104">
        <f t="shared" si="106"/>
        <v>0</v>
      </c>
      <c r="AS219" s="30">
        <f t="shared" si="107"/>
        <v>0</v>
      </c>
      <c r="AT219" s="30">
        <v>0</v>
      </c>
      <c r="AU219" s="30">
        <f t="shared" si="108"/>
        <v>0</v>
      </c>
      <c r="AV219" s="30">
        <f t="shared" si="109"/>
        <v>0</v>
      </c>
      <c r="AW219" s="29">
        <f t="shared" si="110"/>
        <v>0</v>
      </c>
      <c r="AX219" s="9"/>
      <c r="AY219" s="332">
        <v>3</v>
      </c>
      <c r="AZ219" s="325">
        <v>1</v>
      </c>
      <c r="BA219" s="325"/>
      <c r="BB219" s="325">
        <f t="shared" si="114"/>
        <v>215.899642728</v>
      </c>
      <c r="BC219" s="325">
        <f t="shared" si="115"/>
        <v>675.45073411199996</v>
      </c>
      <c r="BD219" s="333">
        <f t="shared" si="116"/>
        <v>0</v>
      </c>
    </row>
    <row r="220" spans="1:56" s="3" customFormat="1" ht="18.75" customHeight="1" x14ac:dyDescent="0.2">
      <c r="A220" s="231">
        <v>117</v>
      </c>
      <c r="B220" s="260" t="s">
        <v>59</v>
      </c>
      <c r="C220" s="198" t="s">
        <v>52</v>
      </c>
      <c r="D220" s="261" t="s">
        <v>238</v>
      </c>
      <c r="E220" s="54">
        <v>6</v>
      </c>
      <c r="F220" s="217" t="s">
        <v>54</v>
      </c>
      <c r="G220" s="62">
        <v>3</v>
      </c>
      <c r="H220" s="82">
        <v>3.75</v>
      </c>
      <c r="I220" s="78">
        <v>3.1680000000000006</v>
      </c>
      <c r="J220" s="79">
        <v>0.61875000000000002</v>
      </c>
      <c r="K220" s="78"/>
      <c r="L220" s="79"/>
      <c r="M220" s="80">
        <v>59.400000000000006</v>
      </c>
      <c r="N220" s="81">
        <v>22.274999999999999</v>
      </c>
      <c r="O220" s="257">
        <v>1.1000000000000001</v>
      </c>
      <c r="P220" s="252">
        <v>0.6</v>
      </c>
      <c r="Q220" s="72">
        <v>3.96E-3</v>
      </c>
      <c r="R220" s="49">
        <v>2.7472500000000001E-3</v>
      </c>
      <c r="S220" s="23"/>
      <c r="T220" s="22" t="s">
        <v>3</v>
      </c>
      <c r="U220" s="22"/>
      <c r="V220" s="22"/>
      <c r="W220" s="22" t="s">
        <v>3</v>
      </c>
      <c r="X220" s="22"/>
      <c r="Y220" s="22"/>
      <c r="Z220" s="22" t="s">
        <v>3</v>
      </c>
      <c r="AA220" s="22"/>
      <c r="AB220" s="22"/>
      <c r="AC220" s="39" t="s">
        <v>5</v>
      </c>
      <c r="AD220" s="24"/>
      <c r="AE220" s="10"/>
      <c r="AF220" s="17">
        <f t="shared" si="96"/>
        <v>3.7867500000000005</v>
      </c>
      <c r="AG220" s="15">
        <f t="shared" si="97"/>
        <v>654.24134160000006</v>
      </c>
      <c r="AH220" s="15">
        <v>107.94982136400002</v>
      </c>
      <c r="AI220" s="16">
        <f t="shared" si="117"/>
        <v>1101.0881779128001</v>
      </c>
      <c r="AJ220" s="15">
        <f t="shared" si="118"/>
        <v>1997.669017578881</v>
      </c>
      <c r="AK220" s="14">
        <f t="shared" si="119"/>
        <v>2696.8531737314893</v>
      </c>
      <c r="AL220" s="13">
        <f t="shared" si="101"/>
        <v>0</v>
      </c>
      <c r="AM220" s="15">
        <f t="shared" si="102"/>
        <v>0</v>
      </c>
      <c r="AN220" s="12">
        <v>0</v>
      </c>
      <c r="AO220" s="12">
        <f t="shared" si="120"/>
        <v>0</v>
      </c>
      <c r="AP220" s="12">
        <f t="shared" si="121"/>
        <v>0</v>
      </c>
      <c r="AQ220" s="11">
        <f t="shared" si="122"/>
        <v>0</v>
      </c>
      <c r="AR220" s="104">
        <f t="shared" si="106"/>
        <v>81.675000000000011</v>
      </c>
      <c r="AS220" s="30">
        <f t="shared" si="107"/>
        <v>14111.087760000002</v>
      </c>
      <c r="AT220" s="30">
        <v>6208.8786144000014</v>
      </c>
      <c r="AU220" s="30">
        <f t="shared" si="108"/>
        <v>27629.509834080003</v>
      </c>
      <c r="AV220" s="30">
        <f t="shared" si="109"/>
        <v>48174.378725198883</v>
      </c>
      <c r="AW220" s="29">
        <f t="shared" si="110"/>
        <v>65035.411279018488</v>
      </c>
      <c r="AX220" s="9"/>
      <c r="AY220" s="332">
        <v>3</v>
      </c>
      <c r="AZ220" s="325"/>
      <c r="BA220" s="325">
        <v>1</v>
      </c>
      <c r="BB220" s="325">
        <f t="shared" si="114"/>
        <v>323.84946409200006</v>
      </c>
      <c r="BC220" s="325">
        <f t="shared" si="115"/>
        <v>0</v>
      </c>
      <c r="BD220" s="333">
        <f t="shared" si="116"/>
        <v>6208.8786144000014</v>
      </c>
    </row>
    <row r="221" spans="1:56" s="3" customFormat="1" ht="18.75" customHeight="1" x14ac:dyDescent="0.25">
      <c r="A221" s="231">
        <v>118</v>
      </c>
      <c r="B221" s="260" t="s">
        <v>58</v>
      </c>
      <c r="C221" s="198" t="s">
        <v>52</v>
      </c>
      <c r="D221" s="261" t="s">
        <v>238</v>
      </c>
      <c r="E221" s="54">
        <v>6</v>
      </c>
      <c r="F221" s="217" t="s">
        <v>57</v>
      </c>
      <c r="G221" s="62">
        <v>2.5</v>
      </c>
      <c r="H221" s="82">
        <v>3.125</v>
      </c>
      <c r="I221" s="78">
        <v>2.64</v>
      </c>
      <c r="J221" s="79">
        <v>0.515625</v>
      </c>
      <c r="K221" s="78"/>
      <c r="L221" s="79"/>
      <c r="M221" s="80">
        <v>49.5</v>
      </c>
      <c r="N221" s="81">
        <v>18.5625</v>
      </c>
      <c r="O221" s="257">
        <v>1.1000000000000001</v>
      </c>
      <c r="P221" s="252">
        <v>0.6</v>
      </c>
      <c r="Q221" s="72">
        <v>3.3E-3</v>
      </c>
      <c r="R221" s="49">
        <v>2.2893750000000002E-3</v>
      </c>
      <c r="S221" s="23"/>
      <c r="T221" s="22"/>
      <c r="U221" s="22" t="s">
        <v>3</v>
      </c>
      <c r="V221" s="22"/>
      <c r="W221" s="22"/>
      <c r="X221" s="22" t="s">
        <v>3</v>
      </c>
      <c r="Y221" s="22"/>
      <c r="Z221" s="22"/>
      <c r="AA221" s="22" t="s">
        <v>3</v>
      </c>
      <c r="AB221" s="22"/>
      <c r="AC221" s="22"/>
      <c r="AD221" s="46" t="s">
        <v>5</v>
      </c>
      <c r="AE221" s="20"/>
      <c r="AF221" s="17">
        <f t="shared" si="96"/>
        <v>3.1556250000000001</v>
      </c>
      <c r="AG221" s="15">
        <f t="shared" si="97"/>
        <v>545.20111799999995</v>
      </c>
      <c r="AH221" s="15">
        <v>89.958184470000006</v>
      </c>
      <c r="AI221" s="16">
        <f t="shared" si="117"/>
        <v>917.57348159399987</v>
      </c>
      <c r="AJ221" s="15">
        <f t="shared" si="118"/>
        <v>1664.7241813157339</v>
      </c>
      <c r="AK221" s="14">
        <f t="shared" si="119"/>
        <v>2247.3776447762407</v>
      </c>
      <c r="AL221" s="13">
        <f t="shared" si="101"/>
        <v>0</v>
      </c>
      <c r="AM221" s="15">
        <f t="shared" si="102"/>
        <v>0</v>
      </c>
      <c r="AN221" s="12">
        <v>0</v>
      </c>
      <c r="AO221" s="12">
        <f t="shared" si="120"/>
        <v>0</v>
      </c>
      <c r="AP221" s="12">
        <f t="shared" si="121"/>
        <v>0</v>
      </c>
      <c r="AQ221" s="11">
        <f t="shared" si="122"/>
        <v>0</v>
      </c>
      <c r="AR221" s="104">
        <f t="shared" si="106"/>
        <v>68.0625</v>
      </c>
      <c r="AS221" s="30">
        <f t="shared" si="107"/>
        <v>11759.239799999999</v>
      </c>
      <c r="AT221" s="30">
        <v>5174.0655120000001</v>
      </c>
      <c r="AU221" s="30">
        <f t="shared" si="108"/>
        <v>23024.5915284</v>
      </c>
      <c r="AV221" s="30">
        <f t="shared" si="109"/>
        <v>40145.315604332398</v>
      </c>
      <c r="AW221" s="29">
        <f t="shared" si="110"/>
        <v>54196.176065848733</v>
      </c>
      <c r="AX221" s="9"/>
      <c r="AY221" s="332">
        <v>3</v>
      </c>
      <c r="AZ221" s="325"/>
      <c r="BA221" s="325">
        <v>1</v>
      </c>
      <c r="BB221" s="325">
        <f t="shared" si="114"/>
        <v>269.87455341000003</v>
      </c>
      <c r="BC221" s="325">
        <f t="shared" si="115"/>
        <v>0</v>
      </c>
      <c r="BD221" s="333">
        <f t="shared" si="116"/>
        <v>5174.0655120000001</v>
      </c>
    </row>
    <row r="222" spans="1:56" s="3" customFormat="1" ht="18.75" customHeight="1" x14ac:dyDescent="0.2">
      <c r="A222" s="231">
        <v>119</v>
      </c>
      <c r="B222" s="260" t="s">
        <v>56</v>
      </c>
      <c r="C222" s="198" t="s">
        <v>52</v>
      </c>
      <c r="D222" s="261" t="s">
        <v>238</v>
      </c>
      <c r="E222" s="54">
        <v>6</v>
      </c>
      <c r="F222" s="217" t="s">
        <v>54</v>
      </c>
      <c r="G222" s="62">
        <v>2.5</v>
      </c>
      <c r="H222" s="82">
        <v>3.125</v>
      </c>
      <c r="I222" s="78">
        <v>2.64</v>
      </c>
      <c r="J222" s="79">
        <v>0.515625</v>
      </c>
      <c r="K222" s="78">
        <v>11.715000000000002</v>
      </c>
      <c r="L222" s="79">
        <v>3.09375</v>
      </c>
      <c r="M222" s="80"/>
      <c r="N222" s="81"/>
      <c r="O222" s="257">
        <v>1.1000000000000001</v>
      </c>
      <c r="P222" s="252">
        <v>0.6</v>
      </c>
      <c r="Q222" s="72">
        <v>3.3E-3</v>
      </c>
      <c r="R222" s="49">
        <v>2.2893750000000002E-3</v>
      </c>
      <c r="S222" s="23"/>
      <c r="T222" s="22" t="s">
        <v>3</v>
      </c>
      <c r="U222" s="22"/>
      <c r="V222" s="22"/>
      <c r="W222" s="22" t="s">
        <v>3</v>
      </c>
      <c r="X222" s="22"/>
      <c r="Y222" s="22"/>
      <c r="Z222" s="22" t="s">
        <v>3</v>
      </c>
      <c r="AA222" s="22"/>
      <c r="AB222" s="22"/>
      <c r="AC222" s="39" t="s">
        <v>2</v>
      </c>
      <c r="AD222" s="24"/>
      <c r="AE222" s="10"/>
      <c r="AF222" s="17">
        <f t="shared" si="96"/>
        <v>3.1556250000000001</v>
      </c>
      <c r="AG222" s="15">
        <f t="shared" si="97"/>
        <v>545.20111799999995</v>
      </c>
      <c r="AH222" s="15">
        <v>89.958184470000006</v>
      </c>
      <c r="AI222" s="16">
        <f t="shared" si="117"/>
        <v>917.57348159399987</v>
      </c>
      <c r="AJ222" s="15">
        <f t="shared" si="118"/>
        <v>1664.7241813157339</v>
      </c>
      <c r="AK222" s="14">
        <f t="shared" si="119"/>
        <v>2247.3776447762407</v>
      </c>
      <c r="AL222" s="13">
        <f t="shared" si="101"/>
        <v>14.808750000000002</v>
      </c>
      <c r="AM222" s="15">
        <f t="shared" si="102"/>
        <v>2558.5255080000002</v>
      </c>
      <c r="AN222" s="12">
        <v>844.31341764000013</v>
      </c>
      <c r="AO222" s="12">
        <f t="shared" si="120"/>
        <v>4728.1551387840009</v>
      </c>
      <c r="AP222" s="12">
        <f t="shared" si="121"/>
        <v>8365.6824922218257</v>
      </c>
      <c r="AQ222" s="11">
        <f t="shared" si="122"/>
        <v>11293.671364499463</v>
      </c>
      <c r="AR222" s="104">
        <f t="shared" si="106"/>
        <v>0</v>
      </c>
      <c r="AS222" s="30">
        <f t="shared" si="107"/>
        <v>0</v>
      </c>
      <c r="AT222" s="30">
        <v>0</v>
      </c>
      <c r="AU222" s="30">
        <f t="shared" si="108"/>
        <v>0</v>
      </c>
      <c r="AV222" s="30">
        <f t="shared" si="109"/>
        <v>0</v>
      </c>
      <c r="AW222" s="29">
        <f t="shared" si="110"/>
        <v>0</v>
      </c>
      <c r="AX222" s="9"/>
      <c r="AY222" s="332">
        <v>3</v>
      </c>
      <c r="AZ222" s="325">
        <v>1</v>
      </c>
      <c r="BA222" s="325"/>
      <c r="BB222" s="325">
        <f t="shared" si="114"/>
        <v>269.87455341000003</v>
      </c>
      <c r="BC222" s="325">
        <f t="shared" si="115"/>
        <v>844.31341764000013</v>
      </c>
      <c r="BD222" s="333">
        <f t="shared" si="116"/>
        <v>0</v>
      </c>
    </row>
    <row r="223" spans="1:56" s="3" customFormat="1" ht="18.75" customHeight="1" x14ac:dyDescent="0.2">
      <c r="A223" s="231">
        <v>120</v>
      </c>
      <c r="B223" s="260" t="s">
        <v>55</v>
      </c>
      <c r="C223" s="198" t="s">
        <v>52</v>
      </c>
      <c r="D223" s="261" t="s">
        <v>238</v>
      </c>
      <c r="E223" s="54">
        <v>6</v>
      </c>
      <c r="F223" s="217" t="s">
        <v>54</v>
      </c>
      <c r="G223" s="62">
        <v>3</v>
      </c>
      <c r="H223" s="82">
        <v>3.75</v>
      </c>
      <c r="I223" s="78">
        <v>3.1680000000000006</v>
      </c>
      <c r="J223" s="79">
        <v>0.61875000000000002</v>
      </c>
      <c r="K223" s="78">
        <v>14.058</v>
      </c>
      <c r="L223" s="79">
        <v>3.7125000000000004</v>
      </c>
      <c r="M223" s="80"/>
      <c r="N223" s="81"/>
      <c r="O223" s="257">
        <v>1.1000000000000001</v>
      </c>
      <c r="P223" s="252">
        <v>0.6</v>
      </c>
      <c r="Q223" s="72">
        <v>3.96E-3</v>
      </c>
      <c r="R223" s="49">
        <v>2.7472500000000001E-3</v>
      </c>
      <c r="S223" s="23"/>
      <c r="T223" s="22" t="s">
        <v>3</v>
      </c>
      <c r="U223" s="22"/>
      <c r="V223" s="22"/>
      <c r="W223" s="22" t="s">
        <v>3</v>
      </c>
      <c r="X223" s="22"/>
      <c r="Y223" s="22"/>
      <c r="Z223" s="22" t="s">
        <v>3</v>
      </c>
      <c r="AA223" s="22"/>
      <c r="AB223" s="22"/>
      <c r="AC223" s="39" t="s">
        <v>2</v>
      </c>
      <c r="AD223" s="24"/>
      <c r="AE223" s="10"/>
      <c r="AF223" s="17">
        <f t="shared" si="96"/>
        <v>3.7867500000000005</v>
      </c>
      <c r="AG223" s="15">
        <f t="shared" si="97"/>
        <v>654.24134160000006</v>
      </c>
      <c r="AH223" s="15">
        <v>107.94982136400002</v>
      </c>
      <c r="AI223" s="16">
        <f t="shared" si="117"/>
        <v>1101.0881779128001</v>
      </c>
      <c r="AJ223" s="15">
        <f t="shared" si="118"/>
        <v>1997.669017578881</v>
      </c>
      <c r="AK223" s="14">
        <f t="shared" si="119"/>
        <v>2696.8531737314893</v>
      </c>
      <c r="AL223" s="13">
        <f t="shared" si="101"/>
        <v>17.770499999999998</v>
      </c>
      <c r="AM223" s="15">
        <f t="shared" si="102"/>
        <v>3070.2306095999998</v>
      </c>
      <c r="AN223" s="12">
        <v>1013.1761011679999</v>
      </c>
      <c r="AO223" s="12">
        <f t="shared" si="120"/>
        <v>5673.7861665408</v>
      </c>
      <c r="AP223" s="12">
        <f t="shared" si="121"/>
        <v>10038.818990666188</v>
      </c>
      <c r="AQ223" s="11">
        <f t="shared" si="122"/>
        <v>13552.405637399354</v>
      </c>
      <c r="AR223" s="104">
        <f t="shared" si="106"/>
        <v>0</v>
      </c>
      <c r="AS223" s="30">
        <f t="shared" si="107"/>
        <v>0</v>
      </c>
      <c r="AT223" s="30">
        <v>0</v>
      </c>
      <c r="AU223" s="30">
        <f t="shared" si="108"/>
        <v>0</v>
      </c>
      <c r="AV223" s="30">
        <f t="shared" si="109"/>
        <v>0</v>
      </c>
      <c r="AW223" s="29">
        <f t="shared" si="110"/>
        <v>0</v>
      </c>
      <c r="AX223" s="9"/>
      <c r="AY223" s="332">
        <v>3</v>
      </c>
      <c r="AZ223" s="325">
        <v>1</v>
      </c>
      <c r="BA223" s="325"/>
      <c r="BB223" s="325">
        <f t="shared" si="114"/>
        <v>323.84946409200006</v>
      </c>
      <c r="BC223" s="325">
        <f t="shared" si="115"/>
        <v>1013.1761011679999</v>
      </c>
      <c r="BD223" s="333">
        <f t="shared" si="116"/>
        <v>0</v>
      </c>
    </row>
    <row r="224" spans="1:56" s="3" customFormat="1" ht="18.75" customHeight="1" x14ac:dyDescent="0.2">
      <c r="A224" s="231">
        <v>121</v>
      </c>
      <c r="B224" s="260" t="s">
        <v>53</v>
      </c>
      <c r="C224" s="198" t="s">
        <v>52</v>
      </c>
      <c r="D224" s="261" t="s">
        <v>238</v>
      </c>
      <c r="E224" s="54">
        <v>6</v>
      </c>
      <c r="F224" s="217" t="s">
        <v>51</v>
      </c>
      <c r="G224" s="62">
        <v>2.5</v>
      </c>
      <c r="H224" s="82">
        <v>3.125</v>
      </c>
      <c r="I224" s="78">
        <v>2.64</v>
      </c>
      <c r="J224" s="79">
        <v>0.515625</v>
      </c>
      <c r="K224" s="78"/>
      <c r="L224" s="79"/>
      <c r="M224" s="80">
        <v>49.5</v>
      </c>
      <c r="N224" s="81">
        <v>18.5625</v>
      </c>
      <c r="O224" s="257">
        <v>1.1000000000000001</v>
      </c>
      <c r="P224" s="252">
        <v>0.6</v>
      </c>
      <c r="Q224" s="72">
        <v>3.3E-3</v>
      </c>
      <c r="R224" s="49">
        <v>2.2893750000000002E-3</v>
      </c>
      <c r="S224" s="69" t="s">
        <v>5</v>
      </c>
      <c r="T224" s="22"/>
      <c r="U224" s="22"/>
      <c r="V224" s="22" t="s">
        <v>3</v>
      </c>
      <c r="W224" s="22"/>
      <c r="X224" s="22"/>
      <c r="Y224" s="22" t="s">
        <v>3</v>
      </c>
      <c r="Z224" s="22"/>
      <c r="AA224" s="22"/>
      <c r="AB224" s="22" t="s">
        <v>3</v>
      </c>
      <c r="AC224" s="22"/>
      <c r="AD224" s="24"/>
      <c r="AE224" s="10"/>
      <c r="AF224" s="17">
        <f t="shared" si="96"/>
        <v>3.1556250000000001</v>
      </c>
      <c r="AG224" s="15">
        <f t="shared" si="97"/>
        <v>545.20111799999995</v>
      </c>
      <c r="AH224" s="15">
        <v>89.958184470000006</v>
      </c>
      <c r="AI224" s="16">
        <f t="shared" si="117"/>
        <v>917.57348159399987</v>
      </c>
      <c r="AJ224" s="15">
        <f t="shared" si="118"/>
        <v>1664.7241813157339</v>
      </c>
      <c r="AK224" s="14">
        <f t="shared" si="119"/>
        <v>2247.3776447762407</v>
      </c>
      <c r="AL224" s="13">
        <f t="shared" si="101"/>
        <v>0</v>
      </c>
      <c r="AM224" s="15">
        <f t="shared" si="102"/>
        <v>0</v>
      </c>
      <c r="AN224" s="12">
        <v>0</v>
      </c>
      <c r="AO224" s="12">
        <f t="shared" si="120"/>
        <v>0</v>
      </c>
      <c r="AP224" s="12">
        <f t="shared" si="121"/>
        <v>0</v>
      </c>
      <c r="AQ224" s="11">
        <f t="shared" si="122"/>
        <v>0</v>
      </c>
      <c r="AR224" s="104">
        <f t="shared" si="106"/>
        <v>68.0625</v>
      </c>
      <c r="AS224" s="30">
        <f t="shared" si="107"/>
        <v>11759.239799999999</v>
      </c>
      <c r="AT224" s="30">
        <v>5174.0655120000001</v>
      </c>
      <c r="AU224" s="30">
        <f t="shared" si="108"/>
        <v>23024.5915284</v>
      </c>
      <c r="AV224" s="30">
        <f t="shared" si="109"/>
        <v>40145.315604332398</v>
      </c>
      <c r="AW224" s="29">
        <f t="shared" si="110"/>
        <v>54196.176065848733</v>
      </c>
      <c r="AX224" s="9"/>
      <c r="AY224" s="332">
        <v>3</v>
      </c>
      <c r="AZ224" s="325"/>
      <c r="BA224" s="325">
        <v>1</v>
      </c>
      <c r="BB224" s="325">
        <f t="shared" si="114"/>
        <v>269.87455341000003</v>
      </c>
      <c r="BC224" s="325">
        <f t="shared" si="115"/>
        <v>0</v>
      </c>
      <c r="BD224" s="333">
        <f t="shared" si="116"/>
        <v>5174.0655120000001</v>
      </c>
    </row>
    <row r="225" spans="1:56" s="3" customFormat="1" ht="18.75" customHeight="1" x14ac:dyDescent="0.2">
      <c r="A225" s="231">
        <v>122</v>
      </c>
      <c r="B225" s="260" t="s">
        <v>50</v>
      </c>
      <c r="C225" s="198" t="s">
        <v>36</v>
      </c>
      <c r="D225" s="261" t="s">
        <v>238</v>
      </c>
      <c r="E225" s="54">
        <v>6</v>
      </c>
      <c r="F225" s="217" t="s">
        <v>49</v>
      </c>
      <c r="G225" s="62">
        <v>2</v>
      </c>
      <c r="H225" s="82">
        <v>2.5</v>
      </c>
      <c r="I225" s="78">
        <v>2.1120000000000001</v>
      </c>
      <c r="J225" s="79">
        <v>0.41249999999999998</v>
      </c>
      <c r="K225" s="78">
        <v>9.3719999999999999</v>
      </c>
      <c r="L225" s="79">
        <v>2.4750000000000001</v>
      </c>
      <c r="M225" s="80"/>
      <c r="N225" s="81"/>
      <c r="O225" s="257">
        <v>1.1000000000000001</v>
      </c>
      <c r="P225" s="252">
        <v>0.6</v>
      </c>
      <c r="Q225" s="72">
        <v>2.64E-3</v>
      </c>
      <c r="R225" s="49">
        <v>1.8315E-3</v>
      </c>
      <c r="S225" s="23"/>
      <c r="T225" s="22" t="s">
        <v>3</v>
      </c>
      <c r="U225" s="22"/>
      <c r="V225" s="22"/>
      <c r="W225" s="22" t="s">
        <v>3</v>
      </c>
      <c r="X225" s="22"/>
      <c r="Y225" s="22"/>
      <c r="Z225" s="39" t="s">
        <v>2</v>
      </c>
      <c r="AA225" s="22"/>
      <c r="AB225" s="22"/>
      <c r="AC225" s="22" t="s">
        <v>3</v>
      </c>
      <c r="AD225" s="24"/>
      <c r="AE225" s="10"/>
      <c r="AF225" s="17">
        <f t="shared" si="96"/>
        <v>2.5245000000000002</v>
      </c>
      <c r="AG225" s="15">
        <f t="shared" si="97"/>
        <v>436.16089440000002</v>
      </c>
      <c r="AH225" s="15">
        <v>71.966547575999996</v>
      </c>
      <c r="AI225" s="16">
        <f t="shared" si="117"/>
        <v>734.05878527519997</v>
      </c>
      <c r="AJ225" s="15">
        <f t="shared" si="118"/>
        <v>1331.7793450525871</v>
      </c>
      <c r="AK225" s="14">
        <f t="shared" si="119"/>
        <v>1797.9021158209925</v>
      </c>
      <c r="AL225" s="13">
        <f t="shared" si="101"/>
        <v>11.847</v>
      </c>
      <c r="AM225" s="15">
        <f t="shared" si="102"/>
        <v>2046.8204063999999</v>
      </c>
      <c r="AN225" s="12">
        <v>675.45073411199996</v>
      </c>
      <c r="AO225" s="12">
        <f t="shared" si="120"/>
        <v>3782.5241110271995</v>
      </c>
      <c r="AP225" s="12">
        <f t="shared" si="121"/>
        <v>6692.5459937774585</v>
      </c>
      <c r="AQ225" s="11">
        <f t="shared" si="122"/>
        <v>9034.9370915995678</v>
      </c>
      <c r="AR225" s="104">
        <f t="shared" si="106"/>
        <v>0</v>
      </c>
      <c r="AS225" s="30">
        <f t="shared" si="107"/>
        <v>0</v>
      </c>
      <c r="AT225" s="30">
        <v>0</v>
      </c>
      <c r="AU225" s="30">
        <f t="shared" si="108"/>
        <v>0</v>
      </c>
      <c r="AV225" s="30">
        <f t="shared" si="109"/>
        <v>0</v>
      </c>
      <c r="AW225" s="29">
        <f t="shared" si="110"/>
        <v>0</v>
      </c>
      <c r="AX225" s="9"/>
      <c r="AY225" s="332">
        <v>3</v>
      </c>
      <c r="AZ225" s="325">
        <v>1</v>
      </c>
      <c r="BA225" s="325"/>
      <c r="BB225" s="325">
        <f t="shared" si="114"/>
        <v>215.899642728</v>
      </c>
      <c r="BC225" s="325">
        <f t="shared" si="115"/>
        <v>675.45073411199996</v>
      </c>
      <c r="BD225" s="333">
        <f t="shared" si="116"/>
        <v>0</v>
      </c>
    </row>
    <row r="226" spans="1:56" s="3" customFormat="1" ht="18.75" customHeight="1" x14ac:dyDescent="0.2">
      <c r="A226" s="231">
        <v>123</v>
      </c>
      <c r="B226" s="260" t="s">
        <v>48</v>
      </c>
      <c r="C226" s="198" t="s">
        <v>36</v>
      </c>
      <c r="D226" s="261" t="s">
        <v>557</v>
      </c>
      <c r="E226" s="54">
        <v>6</v>
      </c>
      <c r="F226" s="217" t="s">
        <v>47</v>
      </c>
      <c r="G226" s="62">
        <v>3</v>
      </c>
      <c r="H226" s="82">
        <v>3.75</v>
      </c>
      <c r="I226" s="78">
        <v>3.1680000000000006</v>
      </c>
      <c r="J226" s="79">
        <v>0.61875000000000002</v>
      </c>
      <c r="K226" s="78"/>
      <c r="L226" s="79"/>
      <c r="M226" s="80">
        <v>59.400000000000006</v>
      </c>
      <c r="N226" s="81">
        <v>22.274999999999999</v>
      </c>
      <c r="O226" s="257">
        <v>1.1000000000000001</v>
      </c>
      <c r="P226" s="252">
        <v>0.6</v>
      </c>
      <c r="Q226" s="72">
        <v>3.96E-3</v>
      </c>
      <c r="R226" s="49">
        <v>2.7472500000000001E-3</v>
      </c>
      <c r="S226" s="23"/>
      <c r="T226" s="22" t="s">
        <v>3</v>
      </c>
      <c r="U226" s="22"/>
      <c r="V226" s="22"/>
      <c r="W226" s="39" t="s">
        <v>5</v>
      </c>
      <c r="X226" s="22"/>
      <c r="Y226" s="22"/>
      <c r="Z226" s="22" t="s">
        <v>3</v>
      </c>
      <c r="AA226" s="22"/>
      <c r="AB226" s="22"/>
      <c r="AC226" s="22" t="s">
        <v>3</v>
      </c>
      <c r="AD226" s="24"/>
      <c r="AE226" s="10"/>
      <c r="AF226" s="17">
        <f t="shared" si="96"/>
        <v>3.7867500000000005</v>
      </c>
      <c r="AG226" s="15">
        <f t="shared" si="97"/>
        <v>654.24134160000006</v>
      </c>
      <c r="AH226" s="15">
        <v>107.94982136400002</v>
      </c>
      <c r="AI226" s="16">
        <f t="shared" si="117"/>
        <v>1101.0881779128001</v>
      </c>
      <c r="AJ226" s="15">
        <f t="shared" si="118"/>
        <v>1997.669017578881</v>
      </c>
      <c r="AK226" s="14">
        <f t="shared" si="119"/>
        <v>2696.8531737314893</v>
      </c>
      <c r="AL226" s="13">
        <f t="shared" si="101"/>
        <v>0</v>
      </c>
      <c r="AM226" s="15">
        <f t="shared" si="102"/>
        <v>0</v>
      </c>
      <c r="AN226" s="12">
        <v>0</v>
      </c>
      <c r="AO226" s="12">
        <f t="shared" si="120"/>
        <v>0</v>
      </c>
      <c r="AP226" s="12">
        <f t="shared" si="121"/>
        <v>0</v>
      </c>
      <c r="AQ226" s="11">
        <f t="shared" si="122"/>
        <v>0</v>
      </c>
      <c r="AR226" s="104">
        <f t="shared" si="106"/>
        <v>81.675000000000011</v>
      </c>
      <c r="AS226" s="30">
        <f t="shared" si="107"/>
        <v>14111.087760000002</v>
      </c>
      <c r="AT226" s="30">
        <v>6208.8786144000014</v>
      </c>
      <c r="AU226" s="30">
        <f t="shared" si="108"/>
        <v>27629.509834080003</v>
      </c>
      <c r="AV226" s="30">
        <f t="shared" si="109"/>
        <v>48174.378725198883</v>
      </c>
      <c r="AW226" s="29">
        <f t="shared" si="110"/>
        <v>65035.411279018488</v>
      </c>
      <c r="AX226" s="9"/>
      <c r="AY226" s="332">
        <v>3</v>
      </c>
      <c r="AZ226" s="325"/>
      <c r="BA226" s="325">
        <v>1</v>
      </c>
      <c r="BB226" s="325">
        <f t="shared" si="114"/>
        <v>323.84946409200006</v>
      </c>
      <c r="BC226" s="325">
        <f t="shared" si="115"/>
        <v>0</v>
      </c>
      <c r="BD226" s="333">
        <f t="shared" si="116"/>
        <v>6208.8786144000014</v>
      </c>
    </row>
    <row r="227" spans="1:56" s="3" customFormat="1" ht="18.75" customHeight="1" x14ac:dyDescent="0.2">
      <c r="A227" s="231">
        <v>124</v>
      </c>
      <c r="B227" s="260" t="s">
        <v>46</v>
      </c>
      <c r="C227" s="198" t="s">
        <v>36</v>
      </c>
      <c r="D227" s="261" t="s">
        <v>558</v>
      </c>
      <c r="E227" s="54">
        <v>6</v>
      </c>
      <c r="F227" s="217" t="s">
        <v>32</v>
      </c>
      <c r="G227" s="62">
        <v>3</v>
      </c>
      <c r="H227" s="82">
        <v>3.75</v>
      </c>
      <c r="I227" s="78">
        <v>3.1680000000000006</v>
      </c>
      <c r="J227" s="79">
        <v>0.61875000000000002</v>
      </c>
      <c r="K227" s="78">
        <v>14.058</v>
      </c>
      <c r="L227" s="79">
        <v>3.7125000000000004</v>
      </c>
      <c r="M227" s="80"/>
      <c r="N227" s="81"/>
      <c r="O227" s="257">
        <v>1.1000000000000001</v>
      </c>
      <c r="P227" s="252">
        <v>0.6</v>
      </c>
      <c r="Q227" s="72">
        <v>3.96E-3</v>
      </c>
      <c r="R227" s="49">
        <v>2.7472500000000001E-3</v>
      </c>
      <c r="S227" s="23"/>
      <c r="T227" s="22" t="s">
        <v>3</v>
      </c>
      <c r="U227" s="22"/>
      <c r="V227" s="22"/>
      <c r="W227" s="39" t="s">
        <v>2</v>
      </c>
      <c r="X227" s="22"/>
      <c r="Y227" s="22"/>
      <c r="Z227" s="22" t="s">
        <v>3</v>
      </c>
      <c r="AA227" s="22"/>
      <c r="AB227" s="22"/>
      <c r="AC227" s="22" t="s">
        <v>3</v>
      </c>
      <c r="AD227" s="24"/>
      <c r="AE227" s="10"/>
      <c r="AF227" s="17">
        <f t="shared" si="96"/>
        <v>3.7867500000000005</v>
      </c>
      <c r="AG227" s="15">
        <f t="shared" si="97"/>
        <v>654.24134160000006</v>
      </c>
      <c r="AH227" s="15">
        <v>107.94982136400002</v>
      </c>
      <c r="AI227" s="16">
        <f t="shared" si="117"/>
        <v>1101.0881779128001</v>
      </c>
      <c r="AJ227" s="15">
        <f t="shared" si="118"/>
        <v>1997.669017578881</v>
      </c>
      <c r="AK227" s="14">
        <f t="shared" si="119"/>
        <v>2696.8531737314893</v>
      </c>
      <c r="AL227" s="13">
        <f t="shared" si="101"/>
        <v>17.770499999999998</v>
      </c>
      <c r="AM227" s="15">
        <f t="shared" si="102"/>
        <v>3070.2306095999998</v>
      </c>
      <c r="AN227" s="12">
        <v>1013.1761011679999</v>
      </c>
      <c r="AO227" s="12">
        <f t="shared" si="120"/>
        <v>5673.7861665408</v>
      </c>
      <c r="AP227" s="12">
        <f t="shared" si="121"/>
        <v>10038.818990666188</v>
      </c>
      <c r="AQ227" s="11">
        <f t="shared" si="122"/>
        <v>13552.405637399354</v>
      </c>
      <c r="AR227" s="104">
        <f t="shared" si="106"/>
        <v>0</v>
      </c>
      <c r="AS227" s="30">
        <f t="shared" si="107"/>
        <v>0</v>
      </c>
      <c r="AT227" s="30">
        <v>0</v>
      </c>
      <c r="AU227" s="30">
        <f t="shared" si="108"/>
        <v>0</v>
      </c>
      <c r="AV227" s="30">
        <f t="shared" si="109"/>
        <v>0</v>
      </c>
      <c r="AW227" s="29">
        <f t="shared" si="110"/>
        <v>0</v>
      </c>
      <c r="AX227" s="9"/>
      <c r="AY227" s="332">
        <v>3</v>
      </c>
      <c r="AZ227" s="325">
        <v>1</v>
      </c>
      <c r="BA227" s="325"/>
      <c r="BB227" s="325">
        <f t="shared" si="114"/>
        <v>323.84946409200006</v>
      </c>
      <c r="BC227" s="325">
        <f t="shared" si="115"/>
        <v>1013.1761011679999</v>
      </c>
      <c r="BD227" s="333">
        <f t="shared" si="116"/>
        <v>0</v>
      </c>
    </row>
    <row r="228" spans="1:56" s="3" customFormat="1" ht="18.75" customHeight="1" x14ac:dyDescent="0.2">
      <c r="A228" s="231">
        <v>125</v>
      </c>
      <c r="B228" s="260" t="s">
        <v>45</v>
      </c>
      <c r="C228" s="198" t="s">
        <v>36</v>
      </c>
      <c r="D228" s="261" t="s">
        <v>238</v>
      </c>
      <c r="E228" s="54">
        <v>6</v>
      </c>
      <c r="F228" s="217" t="s">
        <v>44</v>
      </c>
      <c r="G228" s="62">
        <v>3</v>
      </c>
      <c r="H228" s="82">
        <v>3.75</v>
      </c>
      <c r="I228" s="78">
        <v>3.1680000000000006</v>
      </c>
      <c r="J228" s="79">
        <v>0.61875000000000002</v>
      </c>
      <c r="K228" s="78">
        <v>14.058</v>
      </c>
      <c r="L228" s="79">
        <v>3.7125000000000004</v>
      </c>
      <c r="M228" s="80"/>
      <c r="N228" s="81"/>
      <c r="O228" s="257">
        <v>1.1000000000000001</v>
      </c>
      <c r="P228" s="252">
        <v>0.6</v>
      </c>
      <c r="Q228" s="72">
        <v>3.96E-3</v>
      </c>
      <c r="R228" s="49">
        <v>2.7472500000000001E-3</v>
      </c>
      <c r="S228" s="23"/>
      <c r="T228" s="22" t="s">
        <v>3</v>
      </c>
      <c r="U228" s="22"/>
      <c r="V228" s="22"/>
      <c r="W228" s="39" t="s">
        <v>2</v>
      </c>
      <c r="X228" s="22"/>
      <c r="Y228" s="22"/>
      <c r="Z228" s="22" t="s">
        <v>3</v>
      </c>
      <c r="AA228" s="22"/>
      <c r="AB228" s="22"/>
      <c r="AC228" s="22" t="s">
        <v>3</v>
      </c>
      <c r="AD228" s="24"/>
      <c r="AE228" s="10"/>
      <c r="AF228" s="17">
        <f t="shared" si="96"/>
        <v>3.7867500000000005</v>
      </c>
      <c r="AG228" s="15">
        <f t="shared" si="97"/>
        <v>654.24134160000006</v>
      </c>
      <c r="AH228" s="15">
        <v>107.94982136400002</v>
      </c>
      <c r="AI228" s="16">
        <f t="shared" si="117"/>
        <v>1101.0881779128001</v>
      </c>
      <c r="AJ228" s="15">
        <f t="shared" si="118"/>
        <v>1997.669017578881</v>
      </c>
      <c r="AK228" s="14">
        <f t="shared" si="119"/>
        <v>2696.8531737314893</v>
      </c>
      <c r="AL228" s="13">
        <f t="shared" si="101"/>
        <v>17.770499999999998</v>
      </c>
      <c r="AM228" s="15">
        <f t="shared" si="102"/>
        <v>3070.2306095999998</v>
      </c>
      <c r="AN228" s="12">
        <v>1013.1761011679999</v>
      </c>
      <c r="AO228" s="12">
        <f t="shared" si="120"/>
        <v>5673.7861665408</v>
      </c>
      <c r="AP228" s="12">
        <f t="shared" si="121"/>
        <v>10038.818990666188</v>
      </c>
      <c r="AQ228" s="11">
        <f t="shared" si="122"/>
        <v>13552.405637399354</v>
      </c>
      <c r="AR228" s="104">
        <f t="shared" si="106"/>
        <v>0</v>
      </c>
      <c r="AS228" s="30">
        <f t="shared" si="107"/>
        <v>0</v>
      </c>
      <c r="AT228" s="30">
        <v>0</v>
      </c>
      <c r="AU228" s="30">
        <f t="shared" si="108"/>
        <v>0</v>
      </c>
      <c r="AV228" s="30">
        <f t="shared" si="109"/>
        <v>0</v>
      </c>
      <c r="AW228" s="29">
        <f t="shared" si="110"/>
        <v>0</v>
      </c>
      <c r="AX228" s="9"/>
      <c r="AY228" s="332">
        <v>3</v>
      </c>
      <c r="AZ228" s="325">
        <v>1</v>
      </c>
      <c r="BA228" s="325"/>
      <c r="BB228" s="325">
        <f t="shared" si="114"/>
        <v>323.84946409200006</v>
      </c>
      <c r="BC228" s="325">
        <f t="shared" si="115"/>
        <v>1013.1761011679999</v>
      </c>
      <c r="BD228" s="333">
        <f t="shared" si="116"/>
        <v>0</v>
      </c>
    </row>
    <row r="229" spans="1:56" s="3" customFormat="1" ht="18.75" customHeight="1" x14ac:dyDescent="0.2">
      <c r="A229" s="231">
        <v>126</v>
      </c>
      <c r="B229" s="260" t="s">
        <v>43</v>
      </c>
      <c r="C229" s="198" t="s">
        <v>36</v>
      </c>
      <c r="D229" s="261" t="s">
        <v>238</v>
      </c>
      <c r="E229" s="54">
        <v>6</v>
      </c>
      <c r="F229" s="217" t="s">
        <v>11</v>
      </c>
      <c r="G229" s="62">
        <v>3</v>
      </c>
      <c r="H229" s="82">
        <v>3.75</v>
      </c>
      <c r="I229" s="78">
        <v>3.1680000000000006</v>
      </c>
      <c r="J229" s="79">
        <v>0.61875000000000002</v>
      </c>
      <c r="K229" s="78">
        <v>14.058</v>
      </c>
      <c r="L229" s="79">
        <v>3.7125000000000004</v>
      </c>
      <c r="M229" s="80"/>
      <c r="N229" s="81"/>
      <c r="O229" s="257">
        <v>1.1000000000000001</v>
      </c>
      <c r="P229" s="252">
        <v>0.6</v>
      </c>
      <c r="Q229" s="72">
        <v>3.96E-3</v>
      </c>
      <c r="R229" s="49">
        <v>2.7472500000000001E-3</v>
      </c>
      <c r="S229" s="23"/>
      <c r="T229" s="22"/>
      <c r="U229" s="22" t="s">
        <v>3</v>
      </c>
      <c r="V229" s="22"/>
      <c r="W229" s="22"/>
      <c r="X229" s="39" t="s">
        <v>2</v>
      </c>
      <c r="Y229" s="22"/>
      <c r="Z229" s="22"/>
      <c r="AA229" s="22" t="s">
        <v>3</v>
      </c>
      <c r="AB229" s="22"/>
      <c r="AC229" s="22"/>
      <c r="AD229" s="24" t="s">
        <v>3</v>
      </c>
      <c r="AE229" s="125"/>
      <c r="AF229" s="17">
        <f t="shared" si="96"/>
        <v>3.7867500000000005</v>
      </c>
      <c r="AG229" s="15">
        <f t="shared" si="97"/>
        <v>654.24134160000006</v>
      </c>
      <c r="AH229" s="15">
        <v>107.94982136400002</v>
      </c>
      <c r="AI229" s="16">
        <f t="shared" si="117"/>
        <v>1101.0881779128001</v>
      </c>
      <c r="AJ229" s="15">
        <f t="shared" si="118"/>
        <v>1997.669017578881</v>
      </c>
      <c r="AK229" s="14">
        <f t="shared" si="119"/>
        <v>2696.8531737314893</v>
      </c>
      <c r="AL229" s="13">
        <f t="shared" si="101"/>
        <v>17.770499999999998</v>
      </c>
      <c r="AM229" s="15">
        <f t="shared" si="102"/>
        <v>3070.2306095999998</v>
      </c>
      <c r="AN229" s="12">
        <v>1013.1761011679999</v>
      </c>
      <c r="AO229" s="12">
        <f t="shared" si="120"/>
        <v>5673.7861665408</v>
      </c>
      <c r="AP229" s="12">
        <f t="shared" si="121"/>
        <v>10038.818990666188</v>
      </c>
      <c r="AQ229" s="11">
        <f t="shared" si="122"/>
        <v>13552.405637399354</v>
      </c>
      <c r="AR229" s="104">
        <f t="shared" si="106"/>
        <v>0</v>
      </c>
      <c r="AS229" s="30">
        <f t="shared" si="107"/>
        <v>0</v>
      </c>
      <c r="AT229" s="30">
        <v>0</v>
      </c>
      <c r="AU229" s="30">
        <f t="shared" si="108"/>
        <v>0</v>
      </c>
      <c r="AV229" s="30">
        <f t="shared" si="109"/>
        <v>0</v>
      </c>
      <c r="AW229" s="29">
        <f t="shared" si="110"/>
        <v>0</v>
      </c>
      <c r="AX229" s="9"/>
      <c r="AY229" s="332">
        <v>3</v>
      </c>
      <c r="AZ229" s="325">
        <v>1</v>
      </c>
      <c r="BA229" s="325"/>
      <c r="BB229" s="325">
        <f t="shared" si="114"/>
        <v>323.84946409200006</v>
      </c>
      <c r="BC229" s="325">
        <f t="shared" si="115"/>
        <v>1013.1761011679999</v>
      </c>
      <c r="BD229" s="333">
        <f t="shared" si="116"/>
        <v>0</v>
      </c>
    </row>
    <row r="230" spans="1:56" s="3" customFormat="1" ht="18.75" customHeight="1" x14ac:dyDescent="0.2">
      <c r="A230" s="231">
        <v>127</v>
      </c>
      <c r="B230" s="260" t="s">
        <v>42</v>
      </c>
      <c r="C230" s="198" t="s">
        <v>36</v>
      </c>
      <c r="D230" s="261" t="s">
        <v>238</v>
      </c>
      <c r="E230" s="54">
        <v>6</v>
      </c>
      <c r="F230" s="217" t="s">
        <v>41</v>
      </c>
      <c r="G230" s="62">
        <v>3</v>
      </c>
      <c r="H230" s="82">
        <v>3.75</v>
      </c>
      <c r="I230" s="78">
        <v>3.1680000000000006</v>
      </c>
      <c r="J230" s="79">
        <v>0.61875000000000002</v>
      </c>
      <c r="K230" s="78"/>
      <c r="L230" s="79"/>
      <c r="M230" s="80">
        <v>59.400000000000006</v>
      </c>
      <c r="N230" s="81">
        <v>22.274999999999999</v>
      </c>
      <c r="O230" s="257">
        <v>1.1000000000000001</v>
      </c>
      <c r="P230" s="252">
        <v>0.6</v>
      </c>
      <c r="Q230" s="72">
        <v>3.96E-3</v>
      </c>
      <c r="R230" s="49">
        <v>2.7472500000000001E-3</v>
      </c>
      <c r="S230" s="23"/>
      <c r="T230" s="22"/>
      <c r="U230" s="22" t="s">
        <v>3</v>
      </c>
      <c r="V230" s="22"/>
      <c r="W230" s="22"/>
      <c r="X230" s="39" t="s">
        <v>5</v>
      </c>
      <c r="Y230" s="22"/>
      <c r="Z230" s="22"/>
      <c r="AA230" s="22" t="s">
        <v>3</v>
      </c>
      <c r="AB230" s="22"/>
      <c r="AC230" s="22"/>
      <c r="AD230" s="24" t="s">
        <v>3</v>
      </c>
      <c r="AE230" s="125"/>
      <c r="AF230" s="17">
        <f t="shared" si="96"/>
        <v>3.7867500000000005</v>
      </c>
      <c r="AG230" s="15">
        <f t="shared" si="97"/>
        <v>654.24134160000006</v>
      </c>
      <c r="AH230" s="15">
        <v>107.94982136400002</v>
      </c>
      <c r="AI230" s="16">
        <f t="shared" si="117"/>
        <v>1101.0881779128001</v>
      </c>
      <c r="AJ230" s="15">
        <f t="shared" si="118"/>
        <v>1997.669017578881</v>
      </c>
      <c r="AK230" s="14">
        <f t="shared" si="119"/>
        <v>2696.8531737314893</v>
      </c>
      <c r="AL230" s="13">
        <f t="shared" si="101"/>
        <v>0</v>
      </c>
      <c r="AM230" s="15">
        <f t="shared" si="102"/>
        <v>0</v>
      </c>
      <c r="AN230" s="12">
        <v>0</v>
      </c>
      <c r="AO230" s="12">
        <f t="shared" si="120"/>
        <v>0</v>
      </c>
      <c r="AP230" s="12">
        <f t="shared" si="121"/>
        <v>0</v>
      </c>
      <c r="AQ230" s="11">
        <f t="shared" si="122"/>
        <v>0</v>
      </c>
      <c r="AR230" s="104">
        <f t="shared" si="106"/>
        <v>81.675000000000011</v>
      </c>
      <c r="AS230" s="30">
        <f t="shared" si="107"/>
        <v>14111.087760000002</v>
      </c>
      <c r="AT230" s="30">
        <v>6208.8786144000014</v>
      </c>
      <c r="AU230" s="30">
        <f t="shared" si="108"/>
        <v>27629.509834080003</v>
      </c>
      <c r="AV230" s="30">
        <f t="shared" si="109"/>
        <v>48174.378725198883</v>
      </c>
      <c r="AW230" s="29">
        <f t="shared" si="110"/>
        <v>65035.411279018488</v>
      </c>
      <c r="AX230" s="9"/>
      <c r="AY230" s="332">
        <v>3</v>
      </c>
      <c r="AZ230" s="325"/>
      <c r="BA230" s="325">
        <v>1</v>
      </c>
      <c r="BB230" s="325">
        <f t="shared" si="114"/>
        <v>323.84946409200006</v>
      </c>
      <c r="BC230" s="325">
        <f t="shared" si="115"/>
        <v>0</v>
      </c>
      <c r="BD230" s="333">
        <f t="shared" si="116"/>
        <v>6208.8786144000014</v>
      </c>
    </row>
    <row r="231" spans="1:56" s="3" customFormat="1" ht="18.75" customHeight="1" x14ac:dyDescent="0.2">
      <c r="A231" s="231">
        <v>128</v>
      </c>
      <c r="B231" s="260" t="s">
        <v>40</v>
      </c>
      <c r="C231" s="198" t="s">
        <v>36</v>
      </c>
      <c r="D231" s="261" t="s">
        <v>238</v>
      </c>
      <c r="E231" s="54">
        <v>6</v>
      </c>
      <c r="F231" s="217" t="s">
        <v>11</v>
      </c>
      <c r="G231" s="62">
        <v>1.5</v>
      </c>
      <c r="H231" s="82">
        <v>1.875</v>
      </c>
      <c r="I231" s="78">
        <v>1.5840000000000003</v>
      </c>
      <c r="J231" s="79">
        <v>0.30937500000000001</v>
      </c>
      <c r="K231" s="78">
        <v>7.0289999999999999</v>
      </c>
      <c r="L231" s="79">
        <v>1.8562500000000002</v>
      </c>
      <c r="M231" s="80"/>
      <c r="N231" s="81"/>
      <c r="O231" s="257">
        <v>1.1000000000000001</v>
      </c>
      <c r="P231" s="252">
        <v>0.6</v>
      </c>
      <c r="Q231" s="72">
        <v>1.98E-3</v>
      </c>
      <c r="R231" s="49">
        <v>1.3736250000000001E-3</v>
      </c>
      <c r="S231" s="23"/>
      <c r="T231" s="22"/>
      <c r="U231" s="22" t="s">
        <v>3</v>
      </c>
      <c r="V231" s="22"/>
      <c r="W231" s="22"/>
      <c r="X231" s="39" t="s">
        <v>2</v>
      </c>
      <c r="Y231" s="22"/>
      <c r="Z231" s="22"/>
      <c r="AA231" s="22" t="s">
        <v>3</v>
      </c>
      <c r="AB231" s="22"/>
      <c r="AC231" s="22"/>
      <c r="AD231" s="24" t="s">
        <v>3</v>
      </c>
      <c r="AE231" s="125"/>
      <c r="AF231" s="17">
        <f t="shared" si="96"/>
        <v>1.8933750000000003</v>
      </c>
      <c r="AG231" s="15">
        <f t="shared" si="97"/>
        <v>327.12067080000003</v>
      </c>
      <c r="AH231" s="15">
        <v>53.974910682000008</v>
      </c>
      <c r="AI231" s="16">
        <f t="shared" si="117"/>
        <v>550.54408895640006</v>
      </c>
      <c r="AJ231" s="15">
        <f t="shared" si="118"/>
        <v>998.83450878944052</v>
      </c>
      <c r="AK231" s="14">
        <f t="shared" si="119"/>
        <v>1348.4265868657446</v>
      </c>
      <c r="AL231" s="13">
        <f t="shared" si="101"/>
        <v>8.8852499999999992</v>
      </c>
      <c r="AM231" s="15">
        <f t="shared" si="102"/>
        <v>1535.1153047999999</v>
      </c>
      <c r="AN231" s="12">
        <v>506.58805058399997</v>
      </c>
      <c r="AO231" s="12">
        <f t="shared" si="120"/>
        <v>2836.8930832704</v>
      </c>
      <c r="AP231" s="12">
        <f t="shared" si="121"/>
        <v>5019.4094953330941</v>
      </c>
      <c r="AQ231" s="11">
        <f t="shared" si="122"/>
        <v>6776.2028186996768</v>
      </c>
      <c r="AR231" s="104">
        <f t="shared" si="106"/>
        <v>0</v>
      </c>
      <c r="AS231" s="30">
        <f t="shared" si="107"/>
        <v>0</v>
      </c>
      <c r="AT231" s="30">
        <v>0</v>
      </c>
      <c r="AU231" s="30">
        <f t="shared" si="108"/>
        <v>0</v>
      </c>
      <c r="AV231" s="30">
        <f t="shared" si="109"/>
        <v>0</v>
      </c>
      <c r="AW231" s="29">
        <f t="shared" si="110"/>
        <v>0</v>
      </c>
      <c r="AX231" s="9"/>
      <c r="AY231" s="332">
        <v>3</v>
      </c>
      <c r="AZ231" s="325">
        <v>1</v>
      </c>
      <c r="BA231" s="325"/>
      <c r="BB231" s="325">
        <f t="shared" si="114"/>
        <v>161.92473204600003</v>
      </c>
      <c r="BC231" s="325">
        <f t="shared" si="115"/>
        <v>506.58805058399997</v>
      </c>
      <c r="BD231" s="333">
        <f t="shared" si="116"/>
        <v>0</v>
      </c>
    </row>
    <row r="232" spans="1:56" s="3" customFormat="1" ht="18.75" customHeight="1" x14ac:dyDescent="0.2">
      <c r="A232" s="231">
        <v>129</v>
      </c>
      <c r="B232" s="260" t="s">
        <v>39</v>
      </c>
      <c r="C232" s="198" t="s">
        <v>38</v>
      </c>
      <c r="D232" s="261" t="s">
        <v>238</v>
      </c>
      <c r="E232" s="54">
        <v>6</v>
      </c>
      <c r="F232" s="217" t="s">
        <v>27</v>
      </c>
      <c r="G232" s="62">
        <v>2</v>
      </c>
      <c r="H232" s="82">
        <v>2.5</v>
      </c>
      <c r="I232" s="78">
        <v>2.1120000000000001</v>
      </c>
      <c r="J232" s="79">
        <v>0.41249999999999998</v>
      </c>
      <c r="K232" s="78">
        <v>9.3719999999999999</v>
      </c>
      <c r="L232" s="79">
        <v>2.4750000000000001</v>
      </c>
      <c r="M232" s="80"/>
      <c r="N232" s="81"/>
      <c r="O232" s="257">
        <v>1.1000000000000001</v>
      </c>
      <c r="P232" s="252">
        <v>0.6</v>
      </c>
      <c r="Q232" s="72">
        <v>2.64E-3</v>
      </c>
      <c r="R232" s="49">
        <v>1.8315E-3</v>
      </c>
      <c r="S232" s="23"/>
      <c r="T232" s="22"/>
      <c r="U232" s="22" t="s">
        <v>3</v>
      </c>
      <c r="V232" s="22"/>
      <c r="W232" s="22"/>
      <c r="X232" s="39" t="s">
        <v>2</v>
      </c>
      <c r="Y232" s="22"/>
      <c r="Z232" s="22"/>
      <c r="AA232" s="22" t="s">
        <v>3</v>
      </c>
      <c r="AB232" s="22"/>
      <c r="AC232" s="22"/>
      <c r="AD232" s="24" t="s">
        <v>3</v>
      </c>
      <c r="AE232" s="125"/>
      <c r="AF232" s="17">
        <f t="shared" ref="AF232:AF240" si="123">I232+J232</f>
        <v>2.5245000000000002</v>
      </c>
      <c r="AG232" s="15">
        <f t="shared" si="97"/>
        <v>436.16089440000002</v>
      </c>
      <c r="AH232" s="15">
        <v>71.966547575999996</v>
      </c>
      <c r="AI232" s="16">
        <f t="shared" si="117"/>
        <v>734.05878527519997</v>
      </c>
      <c r="AJ232" s="15">
        <f t="shared" si="118"/>
        <v>1331.7793450525871</v>
      </c>
      <c r="AK232" s="14">
        <f t="shared" si="119"/>
        <v>1797.9021158209925</v>
      </c>
      <c r="AL232" s="13">
        <f t="shared" ref="AL232:AL240" si="124">K232+L232</f>
        <v>11.847</v>
      </c>
      <c r="AM232" s="15">
        <f t="shared" si="102"/>
        <v>2046.8204063999999</v>
      </c>
      <c r="AN232" s="12">
        <v>675.45073411199996</v>
      </c>
      <c r="AO232" s="12">
        <f t="shared" si="120"/>
        <v>3782.5241110271995</v>
      </c>
      <c r="AP232" s="12">
        <f t="shared" si="121"/>
        <v>6692.5459937774585</v>
      </c>
      <c r="AQ232" s="11">
        <f t="shared" si="122"/>
        <v>9034.9370915995678</v>
      </c>
      <c r="AR232" s="104">
        <f t="shared" ref="AR232:AR240" si="125">M232+N232</f>
        <v>0</v>
      </c>
      <c r="AS232" s="30">
        <f t="shared" si="107"/>
        <v>0</v>
      </c>
      <c r="AT232" s="30">
        <v>0</v>
      </c>
      <c r="AU232" s="30">
        <f t="shared" si="108"/>
        <v>0</v>
      </c>
      <c r="AV232" s="30">
        <f t="shared" si="109"/>
        <v>0</v>
      </c>
      <c r="AW232" s="29">
        <f t="shared" si="110"/>
        <v>0</v>
      </c>
      <c r="AX232" s="9"/>
      <c r="AY232" s="332">
        <v>3</v>
      </c>
      <c r="AZ232" s="325">
        <v>1</v>
      </c>
      <c r="BA232" s="325"/>
      <c r="BB232" s="325">
        <f t="shared" si="114"/>
        <v>215.899642728</v>
      </c>
      <c r="BC232" s="325">
        <f t="shared" si="115"/>
        <v>675.45073411199996</v>
      </c>
      <c r="BD232" s="333">
        <f t="shared" si="116"/>
        <v>0</v>
      </c>
    </row>
    <row r="233" spans="1:56" s="3" customFormat="1" ht="18.75" customHeight="1" x14ac:dyDescent="0.2">
      <c r="A233" s="231">
        <v>130</v>
      </c>
      <c r="B233" s="260" t="s">
        <v>37</v>
      </c>
      <c r="C233" s="198" t="s">
        <v>36</v>
      </c>
      <c r="D233" s="261" t="s">
        <v>238</v>
      </c>
      <c r="E233" s="54">
        <v>6</v>
      </c>
      <c r="F233" s="217" t="s">
        <v>35</v>
      </c>
      <c r="G233" s="62">
        <v>2</v>
      </c>
      <c r="H233" s="82">
        <v>2.5</v>
      </c>
      <c r="I233" s="78">
        <v>2.1120000000000001</v>
      </c>
      <c r="J233" s="79">
        <v>0.41249999999999998</v>
      </c>
      <c r="K233" s="78">
        <v>9.3719999999999999</v>
      </c>
      <c r="L233" s="79">
        <v>2.4750000000000001</v>
      </c>
      <c r="M233" s="80"/>
      <c r="N233" s="81"/>
      <c r="O233" s="257">
        <v>1.1000000000000001</v>
      </c>
      <c r="P233" s="252">
        <v>0.6</v>
      </c>
      <c r="Q233" s="72">
        <v>2.64E-3</v>
      </c>
      <c r="R233" s="49">
        <v>1.8315E-3</v>
      </c>
      <c r="S233" s="23" t="s">
        <v>3</v>
      </c>
      <c r="T233" s="22"/>
      <c r="U233" s="22"/>
      <c r="V233" s="22" t="s">
        <v>3</v>
      </c>
      <c r="W233" s="22"/>
      <c r="X233" s="22"/>
      <c r="Y233" s="39" t="s">
        <v>2</v>
      </c>
      <c r="Z233" s="22"/>
      <c r="AA233" s="22"/>
      <c r="AB233" s="22" t="s">
        <v>3</v>
      </c>
      <c r="AC233" s="22"/>
      <c r="AD233" s="24"/>
      <c r="AE233" s="10"/>
      <c r="AF233" s="17">
        <f t="shared" si="123"/>
        <v>2.5245000000000002</v>
      </c>
      <c r="AG233" s="15">
        <f t="shared" si="97"/>
        <v>436.16089440000002</v>
      </c>
      <c r="AH233" s="15">
        <v>71.966547575999996</v>
      </c>
      <c r="AI233" s="16">
        <f t="shared" si="117"/>
        <v>734.05878527519997</v>
      </c>
      <c r="AJ233" s="15">
        <f t="shared" si="118"/>
        <v>1331.7793450525871</v>
      </c>
      <c r="AK233" s="14">
        <f t="shared" si="119"/>
        <v>1797.9021158209925</v>
      </c>
      <c r="AL233" s="13">
        <f t="shared" si="124"/>
        <v>11.847</v>
      </c>
      <c r="AM233" s="15">
        <f t="shared" si="102"/>
        <v>2046.8204063999999</v>
      </c>
      <c r="AN233" s="12">
        <v>675.45073411199996</v>
      </c>
      <c r="AO233" s="12">
        <f t="shared" si="120"/>
        <v>3782.5241110271995</v>
      </c>
      <c r="AP233" s="12">
        <f t="shared" si="121"/>
        <v>6692.5459937774585</v>
      </c>
      <c r="AQ233" s="11">
        <f t="shared" si="122"/>
        <v>9034.9370915995678</v>
      </c>
      <c r="AR233" s="104">
        <f t="shared" si="125"/>
        <v>0</v>
      </c>
      <c r="AS233" s="30">
        <f t="shared" si="107"/>
        <v>0</v>
      </c>
      <c r="AT233" s="30">
        <v>0</v>
      </c>
      <c r="AU233" s="30">
        <f t="shared" si="108"/>
        <v>0</v>
      </c>
      <c r="AV233" s="30">
        <f t="shared" si="109"/>
        <v>0</v>
      </c>
      <c r="AW233" s="29">
        <f t="shared" si="110"/>
        <v>0</v>
      </c>
      <c r="AX233" s="9"/>
      <c r="AY233" s="332">
        <v>3</v>
      </c>
      <c r="AZ233" s="325">
        <v>1</v>
      </c>
      <c r="BA233" s="325"/>
      <c r="BB233" s="325">
        <f t="shared" si="114"/>
        <v>215.899642728</v>
      </c>
      <c r="BC233" s="325">
        <f t="shared" si="115"/>
        <v>675.45073411199996</v>
      </c>
      <c r="BD233" s="333">
        <f t="shared" si="116"/>
        <v>0</v>
      </c>
    </row>
    <row r="234" spans="1:56" s="3" customFormat="1" ht="18.75" customHeight="1" x14ac:dyDescent="0.2">
      <c r="A234" s="231">
        <v>131</v>
      </c>
      <c r="B234" s="260" t="s">
        <v>34</v>
      </c>
      <c r="C234" s="198" t="s">
        <v>30</v>
      </c>
      <c r="D234" s="261" t="s">
        <v>238</v>
      </c>
      <c r="E234" s="54">
        <v>6</v>
      </c>
      <c r="F234" s="217" t="s">
        <v>32</v>
      </c>
      <c r="G234" s="62">
        <v>2</v>
      </c>
      <c r="H234" s="82">
        <v>2.5</v>
      </c>
      <c r="I234" s="78">
        <v>2.1120000000000001</v>
      </c>
      <c r="J234" s="79">
        <v>0.41249999999999998</v>
      </c>
      <c r="K234" s="78">
        <v>9.3719999999999999</v>
      </c>
      <c r="L234" s="79">
        <v>2.4750000000000001</v>
      </c>
      <c r="M234" s="80"/>
      <c r="N234" s="81"/>
      <c r="O234" s="257">
        <v>1.1000000000000001</v>
      </c>
      <c r="P234" s="252">
        <v>0.6</v>
      </c>
      <c r="Q234" s="72">
        <v>2.64E-3</v>
      </c>
      <c r="R234" s="49">
        <v>1.8315E-3</v>
      </c>
      <c r="S234" s="23"/>
      <c r="T234" s="22" t="s">
        <v>3</v>
      </c>
      <c r="U234" s="22"/>
      <c r="V234" s="22"/>
      <c r="W234" s="39" t="s">
        <v>2</v>
      </c>
      <c r="X234" s="22"/>
      <c r="Y234" s="22"/>
      <c r="Z234" s="22" t="s">
        <v>3</v>
      </c>
      <c r="AA234" s="22"/>
      <c r="AB234" s="22"/>
      <c r="AC234" s="22" t="s">
        <v>3</v>
      </c>
      <c r="AD234" s="24"/>
      <c r="AE234" s="10"/>
      <c r="AF234" s="17">
        <f t="shared" si="123"/>
        <v>2.5245000000000002</v>
      </c>
      <c r="AG234" s="15">
        <f t="shared" si="97"/>
        <v>436.16089440000002</v>
      </c>
      <c r="AH234" s="15">
        <v>71.966547575999996</v>
      </c>
      <c r="AI234" s="16">
        <f t="shared" si="117"/>
        <v>734.05878527519997</v>
      </c>
      <c r="AJ234" s="15">
        <f t="shared" si="118"/>
        <v>1331.7793450525871</v>
      </c>
      <c r="AK234" s="14">
        <f t="shared" si="119"/>
        <v>1797.9021158209925</v>
      </c>
      <c r="AL234" s="13">
        <f t="shared" si="124"/>
        <v>11.847</v>
      </c>
      <c r="AM234" s="15">
        <f t="shared" si="102"/>
        <v>2046.8204063999999</v>
      </c>
      <c r="AN234" s="12">
        <v>675.45073411199996</v>
      </c>
      <c r="AO234" s="12">
        <f t="shared" si="120"/>
        <v>3782.5241110271995</v>
      </c>
      <c r="AP234" s="12">
        <f t="shared" si="121"/>
        <v>6692.5459937774585</v>
      </c>
      <c r="AQ234" s="11">
        <f t="shared" si="122"/>
        <v>9034.9370915995678</v>
      </c>
      <c r="AR234" s="104">
        <f t="shared" si="125"/>
        <v>0</v>
      </c>
      <c r="AS234" s="30">
        <f t="shared" si="107"/>
        <v>0</v>
      </c>
      <c r="AT234" s="30">
        <v>0</v>
      </c>
      <c r="AU234" s="30">
        <f t="shared" si="108"/>
        <v>0</v>
      </c>
      <c r="AV234" s="30">
        <f t="shared" si="109"/>
        <v>0</v>
      </c>
      <c r="AW234" s="29">
        <f t="shared" si="110"/>
        <v>0</v>
      </c>
      <c r="AX234" s="9"/>
      <c r="AY234" s="332">
        <v>3</v>
      </c>
      <c r="AZ234" s="325">
        <v>1</v>
      </c>
      <c r="BA234" s="325"/>
      <c r="BB234" s="325">
        <f t="shared" si="114"/>
        <v>215.899642728</v>
      </c>
      <c r="BC234" s="325">
        <f t="shared" si="115"/>
        <v>675.45073411199996</v>
      </c>
      <c r="BD234" s="333">
        <f t="shared" si="116"/>
        <v>0</v>
      </c>
    </row>
    <row r="235" spans="1:56" s="3" customFormat="1" ht="18.75" customHeight="1" x14ac:dyDescent="0.2">
      <c r="A235" s="231">
        <v>132</v>
      </c>
      <c r="B235" s="260" t="s">
        <v>33</v>
      </c>
      <c r="C235" s="198" t="s">
        <v>30</v>
      </c>
      <c r="D235" s="261" t="s">
        <v>238</v>
      </c>
      <c r="E235" s="54">
        <v>6</v>
      </c>
      <c r="F235" s="217" t="s">
        <v>32</v>
      </c>
      <c r="G235" s="62">
        <v>3</v>
      </c>
      <c r="H235" s="82">
        <v>3.75</v>
      </c>
      <c r="I235" s="78">
        <v>3.1680000000000006</v>
      </c>
      <c r="J235" s="79">
        <v>0.61875000000000002</v>
      </c>
      <c r="K235" s="78">
        <v>14.058</v>
      </c>
      <c r="L235" s="79">
        <v>3.7125000000000004</v>
      </c>
      <c r="M235" s="80"/>
      <c r="N235" s="81"/>
      <c r="O235" s="257">
        <v>1.1000000000000001</v>
      </c>
      <c r="P235" s="252">
        <v>0.6</v>
      </c>
      <c r="Q235" s="72">
        <v>3.96E-3</v>
      </c>
      <c r="R235" s="49">
        <v>2.7472500000000001E-3</v>
      </c>
      <c r="S235" s="23"/>
      <c r="T235" s="22" t="s">
        <v>3</v>
      </c>
      <c r="U235" s="22"/>
      <c r="V235" s="22"/>
      <c r="W235" s="39" t="s">
        <v>2</v>
      </c>
      <c r="X235" s="22"/>
      <c r="Y235" s="22"/>
      <c r="Z235" s="22" t="s">
        <v>3</v>
      </c>
      <c r="AA235" s="22"/>
      <c r="AB235" s="22"/>
      <c r="AC235" s="22" t="s">
        <v>3</v>
      </c>
      <c r="AD235" s="24"/>
      <c r="AE235" s="10"/>
      <c r="AF235" s="17">
        <f t="shared" si="123"/>
        <v>3.7867500000000005</v>
      </c>
      <c r="AG235" s="15">
        <f t="shared" ref="AG235:AG240" si="126">AF235*(77.13*1.4*1.6)</f>
        <v>654.24134160000006</v>
      </c>
      <c r="AH235" s="15">
        <v>107.94982136400002</v>
      </c>
      <c r="AI235" s="16">
        <f t="shared" si="117"/>
        <v>1101.0881779128001</v>
      </c>
      <c r="AJ235" s="15">
        <f t="shared" si="118"/>
        <v>1997.669017578881</v>
      </c>
      <c r="AK235" s="14">
        <f t="shared" si="119"/>
        <v>2696.8531737314893</v>
      </c>
      <c r="AL235" s="13">
        <f t="shared" si="124"/>
        <v>17.770499999999998</v>
      </c>
      <c r="AM235" s="15">
        <f t="shared" si="102"/>
        <v>3070.2306095999998</v>
      </c>
      <c r="AN235" s="12">
        <v>1013.1761011679999</v>
      </c>
      <c r="AO235" s="12">
        <f t="shared" si="120"/>
        <v>5673.7861665408</v>
      </c>
      <c r="AP235" s="12">
        <f t="shared" si="121"/>
        <v>10038.818990666188</v>
      </c>
      <c r="AQ235" s="11">
        <f t="shared" si="122"/>
        <v>13552.405637399354</v>
      </c>
      <c r="AR235" s="104">
        <f t="shared" si="125"/>
        <v>0</v>
      </c>
      <c r="AS235" s="30">
        <f t="shared" si="107"/>
        <v>0</v>
      </c>
      <c r="AT235" s="30">
        <v>0</v>
      </c>
      <c r="AU235" s="30">
        <f t="shared" ref="AU235:AU240" si="127">AT235+AS235+(AS235*0.174)+(AS235*0.344)</f>
        <v>0</v>
      </c>
      <c r="AV235" s="30">
        <f t="shared" ref="AV235:AV240" si="128">AU235+(0.847*AS235)+(0.311*AU235)</f>
        <v>0</v>
      </c>
      <c r="AW235" s="29">
        <f t="shared" ref="AW235:AW240" si="129">AV235+(0.35*AV235)</f>
        <v>0</v>
      </c>
      <c r="AX235" s="9"/>
      <c r="AY235" s="332">
        <v>3</v>
      </c>
      <c r="AZ235" s="325">
        <v>1</v>
      </c>
      <c r="BA235" s="325"/>
      <c r="BB235" s="325">
        <f t="shared" si="114"/>
        <v>323.84946409200006</v>
      </c>
      <c r="BC235" s="325">
        <f t="shared" si="115"/>
        <v>1013.1761011679999</v>
      </c>
      <c r="BD235" s="333">
        <f t="shared" si="116"/>
        <v>0</v>
      </c>
    </row>
    <row r="236" spans="1:56" s="3" customFormat="1" ht="18.75" customHeight="1" x14ac:dyDescent="0.2">
      <c r="A236" s="231">
        <v>133</v>
      </c>
      <c r="B236" s="260" t="s">
        <v>31</v>
      </c>
      <c r="C236" s="198" t="s">
        <v>30</v>
      </c>
      <c r="D236" s="261" t="s">
        <v>238</v>
      </c>
      <c r="E236" s="54">
        <v>6</v>
      </c>
      <c r="F236" s="217" t="s">
        <v>13</v>
      </c>
      <c r="G236" s="62">
        <v>3.5</v>
      </c>
      <c r="H236" s="82">
        <v>4.375</v>
      </c>
      <c r="I236" s="78">
        <v>3.6960000000000006</v>
      </c>
      <c r="J236" s="79">
        <v>0.72187499999999993</v>
      </c>
      <c r="K236" s="78">
        <v>16.401</v>
      </c>
      <c r="L236" s="79">
        <v>4.3312500000000007</v>
      </c>
      <c r="M236" s="80"/>
      <c r="N236" s="81"/>
      <c r="O236" s="257">
        <v>1.1000000000000001</v>
      </c>
      <c r="P236" s="252">
        <v>0.6</v>
      </c>
      <c r="Q236" s="72">
        <v>4.62E-3</v>
      </c>
      <c r="R236" s="49">
        <v>3.2051250000000001E-3</v>
      </c>
      <c r="S236" s="23"/>
      <c r="T236" s="39" t="s">
        <v>2</v>
      </c>
      <c r="U236" s="22"/>
      <c r="V236" s="22"/>
      <c r="W236" s="22" t="s">
        <v>3</v>
      </c>
      <c r="X236" s="22"/>
      <c r="Y236" s="22"/>
      <c r="Z236" s="22" t="s">
        <v>3</v>
      </c>
      <c r="AA236" s="22"/>
      <c r="AB236" s="22"/>
      <c r="AC236" s="22" t="s">
        <v>3</v>
      </c>
      <c r="AD236" s="24"/>
      <c r="AE236" s="10"/>
      <c r="AF236" s="17">
        <f t="shared" si="123"/>
        <v>4.4178750000000004</v>
      </c>
      <c r="AG236" s="15">
        <f t="shared" si="126"/>
        <v>763.28156520000005</v>
      </c>
      <c r="AH236" s="15">
        <v>125.94145825800001</v>
      </c>
      <c r="AI236" s="16">
        <f t="shared" si="117"/>
        <v>1284.6028742316</v>
      </c>
      <c r="AJ236" s="15">
        <f t="shared" si="118"/>
        <v>2330.6138538420278</v>
      </c>
      <c r="AK236" s="14">
        <f t="shared" si="119"/>
        <v>3146.3287026867374</v>
      </c>
      <c r="AL236" s="13">
        <f t="shared" si="124"/>
        <v>20.732250000000001</v>
      </c>
      <c r="AM236" s="15">
        <f t="shared" ref="AM236:AM240" si="130">AL236*(77.13*1.4*1.6)</f>
        <v>3581.9357111999998</v>
      </c>
      <c r="AN236" s="12">
        <v>1182.038784696</v>
      </c>
      <c r="AO236" s="12">
        <f t="shared" si="120"/>
        <v>6619.4171942975991</v>
      </c>
      <c r="AP236" s="12">
        <f t="shared" si="121"/>
        <v>11711.955489110553</v>
      </c>
      <c r="AQ236" s="11">
        <f t="shared" si="122"/>
        <v>15811.139910299245</v>
      </c>
      <c r="AR236" s="104">
        <f t="shared" si="125"/>
        <v>0</v>
      </c>
      <c r="AS236" s="30">
        <f t="shared" ref="AS236:AS240" si="131">AR236*(77.13*1.4*1.6)</f>
        <v>0</v>
      </c>
      <c r="AT236" s="30">
        <v>0</v>
      </c>
      <c r="AU236" s="30">
        <f t="shared" si="127"/>
        <v>0</v>
      </c>
      <c r="AV236" s="30">
        <f t="shared" si="128"/>
        <v>0</v>
      </c>
      <c r="AW236" s="29">
        <f t="shared" si="129"/>
        <v>0</v>
      </c>
      <c r="AX236" s="9"/>
      <c r="AY236" s="332">
        <v>3</v>
      </c>
      <c r="AZ236" s="325">
        <v>1</v>
      </c>
      <c r="BA236" s="325"/>
      <c r="BB236" s="325">
        <f t="shared" si="114"/>
        <v>377.82437477400003</v>
      </c>
      <c r="BC236" s="325">
        <f t="shared" si="115"/>
        <v>1182.038784696</v>
      </c>
      <c r="BD236" s="333">
        <f t="shared" si="116"/>
        <v>0</v>
      </c>
    </row>
    <row r="237" spans="1:56" s="3" customFormat="1" ht="18.75" customHeight="1" x14ac:dyDescent="0.2">
      <c r="A237" s="231">
        <v>134</v>
      </c>
      <c r="B237" s="260" t="s">
        <v>29</v>
      </c>
      <c r="C237" s="198" t="s">
        <v>28</v>
      </c>
      <c r="D237" s="261" t="s">
        <v>238</v>
      </c>
      <c r="E237" s="54">
        <v>6</v>
      </c>
      <c r="F237" s="217" t="s">
        <v>27</v>
      </c>
      <c r="G237" s="62">
        <v>3</v>
      </c>
      <c r="H237" s="82">
        <v>3.75</v>
      </c>
      <c r="I237" s="78">
        <v>3.1680000000000006</v>
      </c>
      <c r="J237" s="79">
        <v>0.61875000000000002</v>
      </c>
      <c r="K237" s="78">
        <v>14.058</v>
      </c>
      <c r="L237" s="79">
        <v>3.7125000000000004</v>
      </c>
      <c r="M237" s="80"/>
      <c r="N237" s="81"/>
      <c r="O237" s="257">
        <v>1.1000000000000001</v>
      </c>
      <c r="P237" s="252">
        <v>0.6</v>
      </c>
      <c r="Q237" s="72">
        <v>3.96E-3</v>
      </c>
      <c r="R237" s="49">
        <v>2.7472500000000001E-3</v>
      </c>
      <c r="S237" s="23"/>
      <c r="T237" s="22"/>
      <c r="U237" s="22" t="s">
        <v>3</v>
      </c>
      <c r="V237" s="22"/>
      <c r="W237" s="22"/>
      <c r="X237" s="39" t="s">
        <v>2</v>
      </c>
      <c r="Y237" s="22"/>
      <c r="Z237" s="22"/>
      <c r="AA237" s="22" t="s">
        <v>3</v>
      </c>
      <c r="AB237" s="22"/>
      <c r="AC237" s="22"/>
      <c r="AD237" s="24" t="s">
        <v>3</v>
      </c>
      <c r="AE237" s="125"/>
      <c r="AF237" s="17">
        <f t="shared" si="123"/>
        <v>3.7867500000000005</v>
      </c>
      <c r="AG237" s="15">
        <f t="shared" si="126"/>
        <v>654.24134160000006</v>
      </c>
      <c r="AH237" s="15">
        <v>107.94982136400002</v>
      </c>
      <c r="AI237" s="16">
        <f t="shared" si="117"/>
        <v>1101.0881779128001</v>
      </c>
      <c r="AJ237" s="15">
        <f t="shared" si="118"/>
        <v>1997.669017578881</v>
      </c>
      <c r="AK237" s="14">
        <f t="shared" si="119"/>
        <v>2696.8531737314893</v>
      </c>
      <c r="AL237" s="13">
        <f t="shared" si="124"/>
        <v>17.770499999999998</v>
      </c>
      <c r="AM237" s="15">
        <f t="shared" si="130"/>
        <v>3070.2306095999998</v>
      </c>
      <c r="AN237" s="12">
        <v>1013.1761011679999</v>
      </c>
      <c r="AO237" s="12">
        <f t="shared" si="120"/>
        <v>5673.7861665408</v>
      </c>
      <c r="AP237" s="12">
        <f t="shared" si="121"/>
        <v>10038.818990666188</v>
      </c>
      <c r="AQ237" s="11">
        <f t="shared" si="122"/>
        <v>13552.405637399354</v>
      </c>
      <c r="AR237" s="104">
        <f t="shared" si="125"/>
        <v>0</v>
      </c>
      <c r="AS237" s="30">
        <f t="shared" si="131"/>
        <v>0</v>
      </c>
      <c r="AT237" s="30">
        <v>0</v>
      </c>
      <c r="AU237" s="30">
        <f t="shared" si="127"/>
        <v>0</v>
      </c>
      <c r="AV237" s="30">
        <f t="shared" si="128"/>
        <v>0</v>
      </c>
      <c r="AW237" s="29">
        <f t="shared" si="129"/>
        <v>0</v>
      </c>
      <c r="AX237" s="9"/>
      <c r="AY237" s="332">
        <v>3</v>
      </c>
      <c r="AZ237" s="325">
        <v>1</v>
      </c>
      <c r="BA237" s="325"/>
      <c r="BB237" s="325">
        <f t="shared" ref="BB237:BB240" si="132">AH237*AY237</f>
        <v>323.84946409200006</v>
      </c>
      <c r="BC237" s="325">
        <f t="shared" ref="BC237:BC240" si="133">AN237*AZ237</f>
        <v>1013.1761011679999</v>
      </c>
      <c r="BD237" s="333">
        <f t="shared" ref="BD237:BD240" si="134">AT237*BA237</f>
        <v>0</v>
      </c>
    </row>
    <row r="238" spans="1:56" s="3" customFormat="1" ht="18.75" customHeight="1" x14ac:dyDescent="0.2">
      <c r="A238" s="231">
        <v>135</v>
      </c>
      <c r="B238" s="260" t="s">
        <v>26</v>
      </c>
      <c r="C238" s="198" t="s">
        <v>551</v>
      </c>
      <c r="D238" s="261">
        <v>45005</v>
      </c>
      <c r="E238" s="54">
        <v>6</v>
      </c>
      <c r="F238" s="217" t="s">
        <v>17</v>
      </c>
      <c r="G238" s="62">
        <v>2.5</v>
      </c>
      <c r="H238" s="82">
        <v>3.125</v>
      </c>
      <c r="I238" s="78">
        <v>2.64</v>
      </c>
      <c r="J238" s="79">
        <v>0.515625</v>
      </c>
      <c r="K238" s="78"/>
      <c r="L238" s="79"/>
      <c r="M238" s="80">
        <v>49.5</v>
      </c>
      <c r="N238" s="81">
        <v>18.5625</v>
      </c>
      <c r="O238" s="257">
        <v>1.1000000000000001</v>
      </c>
      <c r="P238" s="252">
        <v>0.6</v>
      </c>
      <c r="Q238" s="72">
        <v>3.3E-3</v>
      </c>
      <c r="R238" s="49">
        <v>2.2893750000000002E-3</v>
      </c>
      <c r="S238" s="23"/>
      <c r="T238" s="22" t="s">
        <v>3</v>
      </c>
      <c r="U238" s="22"/>
      <c r="V238" s="22"/>
      <c r="W238" s="22" t="s">
        <v>3</v>
      </c>
      <c r="X238" s="22"/>
      <c r="Y238" s="22"/>
      <c r="Z238" s="22" t="s">
        <v>3</v>
      </c>
      <c r="AA238" s="22"/>
      <c r="AB238" s="22"/>
      <c r="AC238" s="39" t="s">
        <v>5</v>
      </c>
      <c r="AD238" s="24"/>
      <c r="AE238" s="10"/>
      <c r="AF238" s="17">
        <f t="shared" si="123"/>
        <v>3.1556250000000001</v>
      </c>
      <c r="AG238" s="15">
        <f t="shared" si="126"/>
        <v>545.20111799999995</v>
      </c>
      <c r="AH238" s="15">
        <v>89.958184470000006</v>
      </c>
      <c r="AI238" s="16">
        <f t="shared" si="117"/>
        <v>917.57348159399987</v>
      </c>
      <c r="AJ238" s="15">
        <f t="shared" si="118"/>
        <v>1664.7241813157339</v>
      </c>
      <c r="AK238" s="14">
        <f t="shared" si="119"/>
        <v>2247.3776447762407</v>
      </c>
      <c r="AL238" s="13">
        <f t="shared" si="124"/>
        <v>0</v>
      </c>
      <c r="AM238" s="15">
        <f t="shared" si="130"/>
        <v>0</v>
      </c>
      <c r="AN238" s="12">
        <v>0</v>
      </c>
      <c r="AO238" s="12">
        <f t="shared" si="120"/>
        <v>0</v>
      </c>
      <c r="AP238" s="12">
        <f t="shared" si="121"/>
        <v>0</v>
      </c>
      <c r="AQ238" s="11">
        <f t="shared" si="122"/>
        <v>0</v>
      </c>
      <c r="AR238" s="104">
        <f t="shared" si="125"/>
        <v>68.0625</v>
      </c>
      <c r="AS238" s="30">
        <f t="shared" si="131"/>
        <v>11759.239799999999</v>
      </c>
      <c r="AT238" s="30">
        <v>5174.0655120000001</v>
      </c>
      <c r="AU238" s="30">
        <f t="shared" si="127"/>
        <v>23024.5915284</v>
      </c>
      <c r="AV238" s="30">
        <f t="shared" si="128"/>
        <v>40145.315604332398</v>
      </c>
      <c r="AW238" s="29">
        <f t="shared" si="129"/>
        <v>54196.176065848733</v>
      </c>
      <c r="AX238" s="9"/>
      <c r="AY238" s="332">
        <v>3</v>
      </c>
      <c r="AZ238" s="325"/>
      <c r="BA238" s="325">
        <v>1</v>
      </c>
      <c r="BB238" s="325">
        <f t="shared" si="132"/>
        <v>269.87455341000003</v>
      </c>
      <c r="BC238" s="325">
        <f t="shared" si="133"/>
        <v>0</v>
      </c>
      <c r="BD238" s="333">
        <f t="shared" si="134"/>
        <v>5174.0655120000001</v>
      </c>
    </row>
    <row r="239" spans="1:56" s="3" customFormat="1" ht="18.75" customHeight="1" x14ac:dyDescent="0.2">
      <c r="A239" s="231">
        <v>136</v>
      </c>
      <c r="B239" s="260" t="s">
        <v>25</v>
      </c>
      <c r="C239" s="198" t="s">
        <v>551</v>
      </c>
      <c r="D239" s="261">
        <v>45006</v>
      </c>
      <c r="E239" s="54">
        <v>6</v>
      </c>
      <c r="F239" s="217" t="s">
        <v>4</v>
      </c>
      <c r="G239" s="62">
        <v>2</v>
      </c>
      <c r="H239" s="82">
        <v>2.5</v>
      </c>
      <c r="I239" s="78">
        <v>2.1120000000000001</v>
      </c>
      <c r="J239" s="79">
        <v>0.41249999999999998</v>
      </c>
      <c r="K239" s="78">
        <v>9.3719999999999999</v>
      </c>
      <c r="L239" s="79">
        <v>2.4750000000000001</v>
      </c>
      <c r="M239" s="80"/>
      <c r="N239" s="81"/>
      <c r="O239" s="257">
        <v>1.1000000000000001</v>
      </c>
      <c r="P239" s="252">
        <v>0.6</v>
      </c>
      <c r="Q239" s="72">
        <v>2.64E-3</v>
      </c>
      <c r="R239" s="49">
        <v>1.8315E-3</v>
      </c>
      <c r="S239" s="23" t="s">
        <v>3</v>
      </c>
      <c r="T239" s="22"/>
      <c r="U239" s="22"/>
      <c r="V239" s="22" t="s">
        <v>3</v>
      </c>
      <c r="W239" s="22"/>
      <c r="X239" s="22"/>
      <c r="Y239" s="22" t="s">
        <v>3</v>
      </c>
      <c r="Z239" s="22"/>
      <c r="AA239" s="22"/>
      <c r="AB239" s="39" t="s">
        <v>2</v>
      </c>
      <c r="AC239" s="22"/>
      <c r="AD239" s="24"/>
      <c r="AE239" s="10"/>
      <c r="AF239" s="17">
        <f t="shared" si="123"/>
        <v>2.5245000000000002</v>
      </c>
      <c r="AG239" s="15">
        <f t="shared" si="126"/>
        <v>436.16089440000002</v>
      </c>
      <c r="AH239" s="15">
        <v>71.966547575999996</v>
      </c>
      <c r="AI239" s="16">
        <f t="shared" si="117"/>
        <v>734.05878527519997</v>
      </c>
      <c r="AJ239" s="15">
        <f t="shared" si="118"/>
        <v>1331.7793450525871</v>
      </c>
      <c r="AK239" s="14">
        <f t="shared" si="119"/>
        <v>1797.9021158209925</v>
      </c>
      <c r="AL239" s="13">
        <f t="shared" si="124"/>
        <v>11.847</v>
      </c>
      <c r="AM239" s="15">
        <f t="shared" si="130"/>
        <v>2046.8204063999999</v>
      </c>
      <c r="AN239" s="12">
        <v>675.45073411199996</v>
      </c>
      <c r="AO239" s="12">
        <f t="shared" si="120"/>
        <v>3782.5241110271995</v>
      </c>
      <c r="AP239" s="12">
        <f t="shared" si="121"/>
        <v>6692.5459937774585</v>
      </c>
      <c r="AQ239" s="11">
        <f t="shared" si="122"/>
        <v>9034.9370915995678</v>
      </c>
      <c r="AR239" s="104">
        <f t="shared" si="125"/>
        <v>0</v>
      </c>
      <c r="AS239" s="30">
        <f t="shared" si="131"/>
        <v>0</v>
      </c>
      <c r="AT239" s="30">
        <v>0</v>
      </c>
      <c r="AU239" s="30">
        <f t="shared" si="127"/>
        <v>0</v>
      </c>
      <c r="AV239" s="30">
        <f t="shared" si="128"/>
        <v>0</v>
      </c>
      <c r="AW239" s="29">
        <f t="shared" si="129"/>
        <v>0</v>
      </c>
      <c r="AX239" s="9"/>
      <c r="AY239" s="332">
        <v>3</v>
      </c>
      <c r="AZ239" s="325">
        <v>1</v>
      </c>
      <c r="BA239" s="325"/>
      <c r="BB239" s="325">
        <f t="shared" si="132"/>
        <v>215.899642728</v>
      </c>
      <c r="BC239" s="325">
        <f t="shared" si="133"/>
        <v>675.45073411199996</v>
      </c>
      <c r="BD239" s="333">
        <f t="shared" si="134"/>
        <v>0</v>
      </c>
    </row>
    <row r="240" spans="1:56" s="3" customFormat="1" ht="18.75" customHeight="1" thickBot="1" x14ac:dyDescent="0.25">
      <c r="A240" s="231">
        <v>143</v>
      </c>
      <c r="B240" s="260" t="s">
        <v>21</v>
      </c>
      <c r="C240" s="198" t="s">
        <v>20</v>
      </c>
      <c r="D240" s="261" t="s">
        <v>238</v>
      </c>
      <c r="E240" s="54">
        <v>6</v>
      </c>
      <c r="F240" s="217" t="s">
        <v>15</v>
      </c>
      <c r="G240" s="62">
        <v>2</v>
      </c>
      <c r="H240" s="82">
        <v>2.5</v>
      </c>
      <c r="I240" s="78">
        <v>2.1120000000000001</v>
      </c>
      <c r="J240" s="79">
        <v>0.41249999999999998</v>
      </c>
      <c r="K240" s="78">
        <v>9.3719999999999999</v>
      </c>
      <c r="L240" s="79">
        <v>2.4750000000000001</v>
      </c>
      <c r="M240" s="80"/>
      <c r="N240" s="81"/>
      <c r="O240" s="257">
        <v>1.1000000000000001</v>
      </c>
      <c r="P240" s="252">
        <v>0.6</v>
      </c>
      <c r="Q240" s="72">
        <v>2.64E-3</v>
      </c>
      <c r="R240" s="49">
        <v>1.8315E-3</v>
      </c>
      <c r="S240" s="19"/>
      <c r="T240" s="18" t="s">
        <v>3</v>
      </c>
      <c r="U240" s="18"/>
      <c r="V240" s="18"/>
      <c r="W240" s="18" t="s">
        <v>3</v>
      </c>
      <c r="X240" s="18"/>
      <c r="Y240" s="18"/>
      <c r="Z240" s="28" t="s">
        <v>2</v>
      </c>
      <c r="AA240" s="18"/>
      <c r="AB240" s="18"/>
      <c r="AC240" s="18" t="s">
        <v>3</v>
      </c>
      <c r="AD240" s="21"/>
      <c r="AE240" s="10"/>
      <c r="AF240" s="17">
        <f t="shared" si="123"/>
        <v>2.5245000000000002</v>
      </c>
      <c r="AG240" s="15">
        <f t="shared" si="126"/>
        <v>436.16089440000002</v>
      </c>
      <c r="AH240" s="15">
        <v>71.966547575999996</v>
      </c>
      <c r="AI240" s="16">
        <f t="shared" si="117"/>
        <v>734.05878527519997</v>
      </c>
      <c r="AJ240" s="15">
        <f t="shared" si="118"/>
        <v>1331.7793450525871</v>
      </c>
      <c r="AK240" s="14">
        <f t="shared" si="119"/>
        <v>1797.9021158209925</v>
      </c>
      <c r="AL240" s="13">
        <f t="shared" si="124"/>
        <v>11.847</v>
      </c>
      <c r="AM240" s="15">
        <f t="shared" si="130"/>
        <v>2046.8204063999999</v>
      </c>
      <c r="AN240" s="12">
        <v>675.45073411199996</v>
      </c>
      <c r="AO240" s="12">
        <f t="shared" si="120"/>
        <v>3782.5241110271995</v>
      </c>
      <c r="AP240" s="12">
        <f t="shared" si="121"/>
        <v>6692.5459937774585</v>
      </c>
      <c r="AQ240" s="11">
        <f t="shared" si="122"/>
        <v>9034.9370915995678</v>
      </c>
      <c r="AR240" s="104">
        <f t="shared" si="125"/>
        <v>0</v>
      </c>
      <c r="AS240" s="30">
        <f t="shared" si="131"/>
        <v>0</v>
      </c>
      <c r="AT240" s="30">
        <v>0</v>
      </c>
      <c r="AU240" s="30">
        <f t="shared" si="127"/>
        <v>0</v>
      </c>
      <c r="AV240" s="30">
        <f t="shared" si="128"/>
        <v>0</v>
      </c>
      <c r="AW240" s="29">
        <f t="shared" si="129"/>
        <v>0</v>
      </c>
      <c r="AX240" s="9"/>
      <c r="AY240" s="336">
        <v>3</v>
      </c>
      <c r="AZ240" s="337">
        <v>1</v>
      </c>
      <c r="BA240" s="337"/>
      <c r="BB240" s="337">
        <f t="shared" si="132"/>
        <v>215.899642728</v>
      </c>
      <c r="BC240" s="337">
        <f t="shared" si="133"/>
        <v>675.45073411199996</v>
      </c>
      <c r="BD240" s="338">
        <f t="shared" si="134"/>
        <v>0</v>
      </c>
    </row>
    <row r="241" spans="1:56" s="3" customFormat="1" ht="18.75" customHeight="1" thickBot="1" x14ac:dyDescent="0.25">
      <c r="A241" s="95"/>
      <c r="B241" s="96"/>
      <c r="C241" s="88"/>
      <c r="D241" s="125"/>
      <c r="E241" s="94"/>
      <c r="F241" s="94"/>
      <c r="G241" s="94"/>
      <c r="H241" s="97"/>
      <c r="I241" s="67">
        <f t="shared" ref="I241:N241" si="135">SUM(I172:I240)</f>
        <v>164.73599999999999</v>
      </c>
      <c r="J241" s="68">
        <f t="shared" si="135"/>
        <v>32.17499999999999</v>
      </c>
      <c r="K241" s="67">
        <f t="shared" si="135"/>
        <v>571.69199999999989</v>
      </c>
      <c r="L241" s="68">
        <f t="shared" si="135"/>
        <v>150.97499999999999</v>
      </c>
      <c r="M241" s="67">
        <f t="shared" si="135"/>
        <v>673.19999999999993</v>
      </c>
      <c r="N241" s="68">
        <f t="shared" si="135"/>
        <v>252.45000000000002</v>
      </c>
      <c r="O241" s="98"/>
      <c r="P241" s="98"/>
      <c r="Q241" s="67">
        <f>SUM(Q172:Q240)</f>
        <v>0.20591999999999999</v>
      </c>
      <c r="R241" s="68">
        <f>SUM(R172:R240)</f>
        <v>0.14285700000000015</v>
      </c>
      <c r="S241" s="125"/>
      <c r="T241" s="125"/>
      <c r="U241" s="125"/>
      <c r="V241" s="125"/>
      <c r="W241" s="125"/>
      <c r="X241" s="125"/>
      <c r="Y241" s="125"/>
      <c r="Z241" s="125"/>
      <c r="AA241" s="125"/>
      <c r="AB241" s="38"/>
      <c r="AC241" s="125"/>
      <c r="AD241" s="125"/>
      <c r="AE241" s="10"/>
      <c r="AF241" s="295"/>
      <c r="AG241" s="9"/>
      <c r="AH241" s="9"/>
      <c r="AI241" s="9"/>
      <c r="AJ241" s="9"/>
      <c r="AK241" s="107">
        <f>SUM(AK172:AK240)</f>
        <v>140236.36503403744</v>
      </c>
      <c r="AL241" s="296"/>
      <c r="AM241" s="9"/>
      <c r="AN241" s="9"/>
      <c r="AO241" s="9"/>
      <c r="AP241" s="9"/>
      <c r="AQ241" s="107">
        <f>SUM(AQ172:AQ240)</f>
        <v>551131.16258757387</v>
      </c>
      <c r="AR241" s="294"/>
      <c r="AS241" s="9"/>
      <c r="AT241" s="9"/>
      <c r="AU241" s="9"/>
      <c r="AV241" s="9"/>
      <c r="AW241" s="107">
        <f>SUM(AW172:AW240)</f>
        <v>737067.99449554295</v>
      </c>
      <c r="AX241" s="9"/>
      <c r="AY241" s="5"/>
      <c r="AZ241" s="2"/>
      <c r="BA241" s="2"/>
      <c r="BB241" s="342">
        <f t="shared" ref="BB241:BD241" si="136">SUM(BB172:BB240)</f>
        <v>16840.172132783995</v>
      </c>
      <c r="BC241" s="343">
        <f t="shared" si="136"/>
        <v>41202.494780831992</v>
      </c>
      <c r="BD241" s="344">
        <f t="shared" si="136"/>
        <v>70367.290963200023</v>
      </c>
    </row>
    <row r="242" spans="1:56" s="3" customFormat="1" ht="18.75" customHeight="1" thickBot="1" x14ac:dyDescent="0.25">
      <c r="B242" s="1"/>
      <c r="D242" s="118"/>
      <c r="E242" s="84"/>
      <c r="F242" s="84"/>
      <c r="G242" s="83"/>
      <c r="H242" s="74"/>
      <c r="I242" s="99">
        <f t="shared" ref="I242:N242" si="137">I241+I169</f>
        <v>217.096</v>
      </c>
      <c r="J242" s="100">
        <f t="shared" si="137"/>
        <v>165.20625000000018</v>
      </c>
      <c r="K242" s="99">
        <f t="shared" si="137"/>
        <v>774.75199999999995</v>
      </c>
      <c r="L242" s="100">
        <f t="shared" si="137"/>
        <v>773.21249999999964</v>
      </c>
      <c r="M242" s="99">
        <f t="shared" si="137"/>
        <v>796.94999999999993</v>
      </c>
      <c r="N242" s="100">
        <f t="shared" si="137"/>
        <v>1309.7700000000004</v>
      </c>
      <c r="O242" s="65"/>
      <c r="P242" s="65"/>
      <c r="Q242" s="67">
        <f>Q241+Q169</f>
        <v>0.27137</v>
      </c>
      <c r="R242" s="68">
        <f>R241+R169</f>
        <v>0.73351575000000002</v>
      </c>
      <c r="S242" s="128"/>
      <c r="T242" s="128"/>
      <c r="U242" s="128"/>
      <c r="V242" s="128"/>
      <c r="W242" s="128"/>
      <c r="X242" s="128"/>
      <c r="Y242" s="128"/>
      <c r="Z242" s="128"/>
      <c r="AA242" s="128"/>
      <c r="AB242" s="146"/>
      <c r="AC242" s="128"/>
      <c r="AD242" s="128"/>
      <c r="AE242" s="5"/>
      <c r="AF242" s="5"/>
      <c r="AG242" s="5"/>
      <c r="AH242" s="5"/>
      <c r="AI242" s="5"/>
      <c r="AJ242" s="5"/>
      <c r="AK242" s="109">
        <f>AK241+AK169</f>
        <v>274819.57230293349</v>
      </c>
      <c r="AL242" s="5"/>
      <c r="AM242" s="5"/>
      <c r="AN242" s="5"/>
      <c r="AO242" s="5"/>
      <c r="AP242" s="5"/>
      <c r="AQ242" s="109">
        <f>AQ241+AQ169</f>
        <v>1203244.2247073227</v>
      </c>
      <c r="AR242" s="128"/>
      <c r="AS242" s="5"/>
      <c r="AT242" s="5"/>
      <c r="AU242" s="5"/>
      <c r="AV242" s="5"/>
      <c r="AW242" s="109">
        <f>AW241+AW169</f>
        <v>1720857.040766546</v>
      </c>
      <c r="AX242" s="5"/>
      <c r="AY242" s="5"/>
      <c r="AZ242" s="2"/>
      <c r="BA242" s="2"/>
    </row>
    <row r="243" spans="1:56" s="3" customFormat="1" ht="18.75" customHeight="1" thickBot="1" x14ac:dyDescent="0.25">
      <c r="B243" s="1"/>
      <c r="D243" s="118"/>
      <c r="E243" s="84"/>
      <c r="F243" s="84"/>
      <c r="G243" s="83"/>
      <c r="H243" s="74"/>
      <c r="I243" s="74"/>
      <c r="J243" s="74"/>
      <c r="K243" s="74"/>
      <c r="L243" s="75"/>
      <c r="M243" s="75"/>
      <c r="N243" s="75"/>
      <c r="O243" s="65"/>
      <c r="P243" s="65"/>
      <c r="Q243" s="71"/>
      <c r="R243" s="71"/>
      <c r="S243" s="128"/>
      <c r="T243" s="128"/>
      <c r="U243" s="128"/>
      <c r="V243" s="128"/>
      <c r="W243" s="128"/>
      <c r="X243" s="128" t="s">
        <v>137</v>
      </c>
      <c r="Y243" s="128"/>
      <c r="Z243" s="128"/>
      <c r="AA243" s="128"/>
      <c r="AB243" s="128"/>
      <c r="AC243" s="128"/>
      <c r="AD243" s="128"/>
      <c r="AE243" s="5"/>
      <c r="AF243" s="5"/>
      <c r="AG243" s="5"/>
      <c r="AH243" s="5"/>
      <c r="AI243" s="5"/>
      <c r="AJ243" s="5"/>
      <c r="AK243" s="108">
        <f>AK242*3</f>
        <v>824458.71690880042</v>
      </c>
      <c r="AL243" s="5"/>
      <c r="AM243" s="5"/>
      <c r="AN243" s="5"/>
      <c r="AO243" s="5"/>
      <c r="AP243" s="5"/>
      <c r="AQ243" s="5"/>
      <c r="AR243" s="128"/>
      <c r="AS243" s="5"/>
      <c r="AT243" s="5"/>
      <c r="AU243" s="5"/>
      <c r="AV243" s="5"/>
      <c r="AW243" s="5"/>
      <c r="AX243" s="5"/>
      <c r="AY243" s="5"/>
      <c r="AZ243" s="2"/>
      <c r="BA243" s="2"/>
    </row>
    <row r="244" spans="1:56" s="3" customFormat="1" ht="21" customHeight="1" x14ac:dyDescent="0.25">
      <c r="B244" s="1"/>
      <c r="D244" s="118"/>
      <c r="E244" s="83"/>
      <c r="F244" s="396" t="s">
        <v>563</v>
      </c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7">
        <f>3*I242+K242+M242</f>
        <v>2222.9899999999998</v>
      </c>
      <c r="R244" s="397"/>
      <c r="S244" s="7" t="s">
        <v>1</v>
      </c>
      <c r="T244" s="128"/>
      <c r="U244" s="66">
        <f>Q244/1970+Q242</f>
        <v>1.3997913197969543</v>
      </c>
      <c r="V244" s="7" t="s">
        <v>0</v>
      </c>
      <c r="W244" s="128"/>
      <c r="X244" s="128"/>
      <c r="Y244" s="128"/>
      <c r="Z244" s="128"/>
      <c r="AA244" s="128"/>
      <c r="AB244" s="128"/>
      <c r="AC244" s="128"/>
      <c r="AD244" s="128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128"/>
      <c r="AS244" s="5"/>
      <c r="AT244" s="5"/>
      <c r="AU244" s="5"/>
      <c r="AV244" s="5"/>
      <c r="AW244" s="5"/>
      <c r="AX244" s="5"/>
      <c r="AY244" s="5"/>
      <c r="AZ244" s="2"/>
      <c r="BA244" s="2"/>
    </row>
    <row r="245" spans="1:56" s="3" customFormat="1" ht="20.25" customHeight="1" x14ac:dyDescent="0.25">
      <c r="B245" s="1"/>
      <c r="D245" s="396" t="s">
        <v>566</v>
      </c>
      <c r="E245" s="396"/>
      <c r="F245" s="396"/>
      <c r="G245" s="396"/>
      <c r="H245" s="396"/>
      <c r="I245" s="396"/>
      <c r="J245" s="396"/>
      <c r="K245" s="396"/>
      <c r="L245" s="396"/>
      <c r="M245" s="396"/>
      <c r="N245" s="396"/>
      <c r="O245" s="396"/>
      <c r="P245" s="396"/>
      <c r="Q245" s="397">
        <f>3*J242+L242+N242</f>
        <v>2578.6012500000006</v>
      </c>
      <c r="R245" s="397"/>
      <c r="S245" s="7" t="s">
        <v>1</v>
      </c>
      <c r="T245" s="128"/>
      <c r="U245" s="66">
        <f>Q245/1970+R242</f>
        <v>2.042450394670051</v>
      </c>
      <c r="V245" s="7" t="s">
        <v>0</v>
      </c>
      <c r="W245" s="128"/>
      <c r="X245" s="128"/>
      <c r="Y245" s="128"/>
      <c r="Z245" s="128"/>
      <c r="AA245" s="128"/>
      <c r="AB245" s="128"/>
      <c r="AC245" s="128"/>
      <c r="AD245" s="128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128"/>
      <c r="AS245" s="5"/>
      <c r="AT245" s="5"/>
      <c r="AU245" s="5"/>
      <c r="AV245" s="5"/>
      <c r="AW245" s="5"/>
      <c r="AX245" s="5"/>
      <c r="AY245" s="5"/>
      <c r="AZ245" s="2"/>
      <c r="BA245" s="2"/>
    </row>
    <row r="246" spans="1:56" s="3" customFormat="1" ht="18.75" customHeight="1" x14ac:dyDescent="0.25">
      <c r="B246" s="1"/>
      <c r="D246" s="118"/>
      <c r="E246" s="84"/>
      <c r="F246" s="396" t="s">
        <v>564</v>
      </c>
      <c r="G246" s="396"/>
      <c r="H246" s="396"/>
      <c r="I246" s="396"/>
      <c r="J246" s="396"/>
      <c r="K246" s="396"/>
      <c r="L246" s="396"/>
      <c r="M246" s="396"/>
      <c r="N246" s="396"/>
      <c r="O246" s="396"/>
      <c r="P246" s="396"/>
      <c r="Q246" s="397">
        <f>3*I242+K242+M242</f>
        <v>2222.9899999999998</v>
      </c>
      <c r="R246" s="397"/>
      <c r="S246" s="7" t="s">
        <v>1</v>
      </c>
      <c r="T246" s="128"/>
      <c r="U246" s="66">
        <f>Q244/1970</f>
        <v>1.1284213197969541</v>
      </c>
      <c r="V246" s="7" t="s">
        <v>0</v>
      </c>
      <c r="W246" s="128"/>
      <c r="X246" s="128"/>
      <c r="Y246" s="128"/>
      <c r="Z246" s="128"/>
      <c r="AA246" s="128"/>
      <c r="AB246" s="128"/>
      <c r="AC246" s="128"/>
      <c r="AD246" s="128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128"/>
      <c r="AS246" s="5"/>
      <c r="AT246" s="5"/>
      <c r="AU246" s="5"/>
      <c r="AV246" s="5"/>
      <c r="AW246" s="5"/>
      <c r="AX246" s="5"/>
      <c r="AY246" s="5"/>
      <c r="AZ246" s="2"/>
      <c r="BA246" s="2"/>
    </row>
    <row r="247" spans="1:56" s="3" customFormat="1" ht="18.75" customHeight="1" thickBot="1" x14ac:dyDescent="0.3">
      <c r="B247" s="1"/>
      <c r="D247" s="396" t="s">
        <v>565</v>
      </c>
      <c r="E247" s="396"/>
      <c r="F247" s="396"/>
      <c r="G247" s="396"/>
      <c r="H247" s="396"/>
      <c r="I247" s="396"/>
      <c r="J247" s="396"/>
      <c r="K247" s="396"/>
      <c r="L247" s="396"/>
      <c r="M247" s="396"/>
      <c r="N247" s="396"/>
      <c r="O247" s="396"/>
      <c r="P247" s="396"/>
      <c r="Q247" s="397">
        <f>Q245</f>
        <v>2578.6012500000006</v>
      </c>
      <c r="R247" s="397"/>
      <c r="S247" s="7" t="s">
        <v>1</v>
      </c>
      <c r="T247" s="128"/>
      <c r="U247" s="66">
        <f>Q247/1970</f>
        <v>1.3089346446700512</v>
      </c>
      <c r="V247" s="7" t="s">
        <v>0</v>
      </c>
      <c r="W247" s="128"/>
      <c r="X247" s="128"/>
      <c r="Y247" s="128"/>
      <c r="Z247" s="128"/>
      <c r="AA247" s="128"/>
      <c r="AB247" s="128"/>
      <c r="AC247" s="128"/>
      <c r="AD247" s="128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128"/>
      <c r="AS247" s="5"/>
      <c r="AT247" s="5"/>
      <c r="AU247" s="5"/>
      <c r="AV247" s="5"/>
      <c r="AW247" s="5"/>
      <c r="AX247" s="5"/>
      <c r="AY247" s="5"/>
      <c r="AZ247" s="2"/>
      <c r="BA247" s="2"/>
    </row>
    <row r="248" spans="1:56" s="3" customFormat="1" ht="18.75" customHeight="1" thickBot="1" x14ac:dyDescent="0.25">
      <c r="B248" s="1"/>
      <c r="D248" s="118"/>
      <c r="E248" s="84"/>
      <c r="F248" s="84"/>
      <c r="G248" s="83"/>
      <c r="H248" s="74"/>
      <c r="I248" s="74"/>
      <c r="J248" s="74"/>
      <c r="K248" s="74"/>
      <c r="L248" s="75"/>
      <c r="M248" s="75"/>
      <c r="N248" s="75"/>
      <c r="O248" s="65"/>
      <c r="P248" s="65"/>
      <c r="Q248" s="71"/>
      <c r="R248" s="71"/>
      <c r="S248" s="128"/>
      <c r="T248" s="128"/>
      <c r="U248" s="128"/>
      <c r="V248" s="128"/>
      <c r="W248" s="128"/>
      <c r="X248" s="128" t="s">
        <v>137</v>
      </c>
      <c r="Y248" s="128"/>
      <c r="Z248" s="128"/>
      <c r="AA248" s="128"/>
      <c r="AB248" s="128"/>
      <c r="AC248" s="128"/>
      <c r="AD248" s="128"/>
      <c r="AE248" s="5"/>
      <c r="AF248" s="5"/>
      <c r="AG248" s="5"/>
      <c r="AH248" s="5"/>
      <c r="AI248" s="5"/>
      <c r="AJ248" s="5"/>
      <c r="AK248" s="108">
        <f>AK246*3</f>
        <v>0</v>
      </c>
      <c r="AL248" s="5"/>
      <c r="AM248" s="5"/>
      <c r="AN248" s="5"/>
      <c r="AO248" s="5"/>
      <c r="AP248" s="5"/>
      <c r="AQ248" s="5"/>
      <c r="AR248" s="128"/>
      <c r="AS248" s="5"/>
      <c r="AT248" s="5"/>
      <c r="AU248" s="5"/>
      <c r="AV248" s="5"/>
      <c r="AW248" s="5"/>
      <c r="AX248" s="5"/>
      <c r="AY248" s="5"/>
      <c r="AZ248" s="2"/>
      <c r="BA248" s="2"/>
    </row>
    <row r="249" spans="1:56" s="269" customFormat="1" ht="18.75" customHeight="1" thickBot="1" x14ac:dyDescent="0.35">
      <c r="B249" s="129"/>
      <c r="E249" s="270"/>
      <c r="F249" s="270"/>
      <c r="H249" s="127"/>
      <c r="I249" s="127"/>
      <c r="J249" s="127"/>
      <c r="K249" s="127"/>
      <c r="L249" s="271"/>
      <c r="M249" s="271"/>
      <c r="N249" s="271"/>
      <c r="O249" s="272"/>
      <c r="P249" s="272"/>
      <c r="Q249" s="273"/>
      <c r="R249" s="273"/>
      <c r="S249" s="297"/>
      <c r="T249" s="297"/>
      <c r="U249" s="297"/>
      <c r="V249" s="297"/>
      <c r="W249" s="297"/>
      <c r="X249" s="297" t="s">
        <v>137</v>
      </c>
      <c r="Y249" s="297"/>
      <c r="Z249" s="297"/>
      <c r="AA249" s="297"/>
      <c r="AB249" s="297"/>
      <c r="AC249" s="297"/>
      <c r="AD249" s="297"/>
      <c r="AE249" s="127"/>
      <c r="AF249" s="127"/>
      <c r="AG249" s="127"/>
      <c r="AH249" s="127"/>
      <c r="AI249" s="127"/>
      <c r="AJ249" s="127"/>
      <c r="AK249" s="274">
        <f>AK247*3</f>
        <v>0</v>
      </c>
      <c r="AL249" s="127"/>
      <c r="AM249" s="127"/>
      <c r="AN249" s="127"/>
      <c r="AO249" s="127"/>
      <c r="AP249" s="127"/>
      <c r="AQ249" s="127"/>
      <c r="AR249" s="297"/>
      <c r="AS249" s="127"/>
      <c r="AT249" s="127"/>
      <c r="AU249" s="127"/>
      <c r="AV249" s="127"/>
      <c r="AW249" s="127"/>
      <c r="AX249" s="127"/>
      <c r="AY249" s="127"/>
      <c r="AZ249" s="120"/>
      <c r="BA249" s="120"/>
    </row>
    <row r="250" spans="1:56" s="3" customFormat="1" ht="18.75" customHeight="1" thickBot="1" x14ac:dyDescent="0.25">
      <c r="B250" s="1"/>
      <c r="D250" s="118"/>
      <c r="E250" s="84"/>
      <c r="F250" s="84"/>
      <c r="G250" s="83"/>
      <c r="H250" s="74"/>
      <c r="I250" s="74"/>
      <c r="J250" s="74"/>
      <c r="K250" s="74"/>
      <c r="L250" s="75"/>
      <c r="M250" s="75"/>
      <c r="N250" s="75"/>
      <c r="O250" s="65"/>
      <c r="P250" s="65"/>
      <c r="Q250" s="71"/>
      <c r="R250" s="71"/>
      <c r="S250" s="128"/>
      <c r="T250" s="128"/>
      <c r="U250" s="128"/>
      <c r="V250" s="128"/>
      <c r="W250" s="128"/>
      <c r="X250" s="128" t="s">
        <v>137</v>
      </c>
      <c r="Y250" s="128"/>
      <c r="Z250" s="128"/>
      <c r="AA250" s="128"/>
      <c r="AB250" s="128"/>
      <c r="AC250" s="128"/>
      <c r="AD250" s="128"/>
      <c r="AE250" s="5"/>
      <c r="AF250" s="5"/>
      <c r="AG250" s="5"/>
      <c r="AH250" s="5"/>
      <c r="AI250" s="5"/>
      <c r="AJ250" s="5"/>
      <c r="AK250" s="108">
        <f>AK246*3</f>
        <v>0</v>
      </c>
      <c r="AL250" s="5"/>
      <c r="AM250" s="5"/>
      <c r="AN250" s="5"/>
      <c r="AO250" s="5"/>
      <c r="AP250" s="5"/>
      <c r="AQ250" s="5"/>
      <c r="AR250" s="128"/>
      <c r="AS250" s="5"/>
      <c r="AT250" s="5"/>
      <c r="AU250" s="5"/>
      <c r="AV250" s="5"/>
      <c r="AW250" s="5"/>
      <c r="AX250" s="5"/>
      <c r="AY250" s="5"/>
      <c r="AZ250" s="2"/>
      <c r="BA250" s="2"/>
    </row>
    <row r="251" spans="1:56" s="3" customFormat="1" x14ac:dyDescent="0.2">
      <c r="B251" s="1"/>
      <c r="D251" s="118"/>
      <c r="E251" s="84"/>
      <c r="F251" s="84"/>
      <c r="G251" s="83"/>
      <c r="H251" s="74"/>
      <c r="I251" s="74"/>
      <c r="J251" s="74"/>
      <c r="K251" s="74"/>
      <c r="L251" s="75"/>
      <c r="M251" s="75"/>
      <c r="N251" s="75"/>
      <c r="O251" s="65"/>
      <c r="P251" s="65"/>
      <c r="Q251" s="71"/>
      <c r="R251" s="71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128"/>
      <c r="AS251" s="5"/>
      <c r="AT251" s="5"/>
      <c r="AU251" s="5"/>
      <c r="AV251" s="5"/>
      <c r="AW251" s="5"/>
      <c r="AX251" s="5"/>
      <c r="AY251" s="5"/>
      <c r="AZ251" s="2"/>
      <c r="BA251" s="2"/>
    </row>
    <row r="252" spans="1:56" s="3" customFormat="1" x14ac:dyDescent="0.2">
      <c r="B252" s="1"/>
      <c r="D252" s="118"/>
      <c r="E252" s="84"/>
      <c r="F252" s="84"/>
      <c r="G252" s="83"/>
      <c r="H252" s="74"/>
      <c r="I252" s="74"/>
      <c r="J252" s="74"/>
      <c r="K252" s="74"/>
      <c r="L252" s="75"/>
      <c r="M252" s="75"/>
      <c r="N252" s="75"/>
      <c r="O252" s="65"/>
      <c r="P252" s="65"/>
      <c r="Q252" s="71"/>
      <c r="R252" s="71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128"/>
      <c r="AS252" s="5"/>
      <c r="AT252" s="5"/>
      <c r="AU252" s="5"/>
      <c r="AV252" s="5"/>
      <c r="AW252" s="5"/>
      <c r="AX252" s="5"/>
      <c r="AY252" s="5"/>
      <c r="AZ252" s="2"/>
      <c r="BA252" s="2"/>
    </row>
    <row r="253" spans="1:56" s="3" customFormat="1" x14ac:dyDescent="0.2">
      <c r="B253" s="1"/>
      <c r="D253" s="118"/>
      <c r="E253" s="84"/>
      <c r="F253" s="84"/>
      <c r="G253" s="83"/>
      <c r="H253" s="74"/>
      <c r="I253" s="74"/>
      <c r="J253" s="74"/>
      <c r="K253" s="74"/>
      <c r="L253" s="75"/>
      <c r="M253" s="75"/>
      <c r="N253" s="75"/>
      <c r="O253" s="65"/>
      <c r="P253" s="65"/>
      <c r="Q253" s="71"/>
      <c r="R253" s="71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128"/>
      <c r="AS253" s="5"/>
      <c r="AT253" s="5"/>
      <c r="AU253" s="5"/>
      <c r="AV253" s="5"/>
      <c r="AW253" s="5"/>
      <c r="AX253" s="5"/>
      <c r="AY253" s="5"/>
      <c r="AZ253" s="2"/>
      <c r="BA253" s="2"/>
    </row>
    <row r="254" spans="1:56" s="3" customFormat="1" x14ac:dyDescent="0.2">
      <c r="B254" s="1"/>
      <c r="D254" s="118"/>
      <c r="E254" s="84"/>
      <c r="F254" s="84"/>
      <c r="G254" s="83"/>
      <c r="H254" s="74"/>
      <c r="I254" s="74"/>
      <c r="J254" s="74"/>
      <c r="K254" s="74"/>
      <c r="L254" s="75"/>
      <c r="M254" s="75"/>
      <c r="N254" s="75"/>
      <c r="O254" s="65"/>
      <c r="P254" s="65"/>
      <c r="Q254" s="71"/>
      <c r="R254" s="71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128"/>
      <c r="AS254" s="5"/>
      <c r="AT254" s="5"/>
      <c r="AU254" s="5"/>
      <c r="AV254" s="5"/>
      <c r="AW254" s="5"/>
      <c r="AX254" s="5"/>
      <c r="AY254" s="5"/>
      <c r="AZ254" s="2"/>
      <c r="BA254" s="2"/>
    </row>
    <row r="255" spans="1:56" s="3" customFormat="1" x14ac:dyDescent="0.2">
      <c r="B255" s="1"/>
      <c r="D255" s="118"/>
      <c r="E255" s="84"/>
      <c r="F255" s="84"/>
      <c r="G255" s="83"/>
      <c r="H255" s="74"/>
      <c r="I255" s="74"/>
      <c r="J255" s="74"/>
      <c r="K255" s="74"/>
      <c r="L255" s="75"/>
      <c r="M255" s="75"/>
      <c r="N255" s="75"/>
      <c r="O255" s="65"/>
      <c r="P255" s="65"/>
      <c r="Q255" s="71"/>
      <c r="R255" s="71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128"/>
      <c r="AS255" s="5"/>
      <c r="AT255" s="5"/>
      <c r="AU255" s="5"/>
      <c r="AV255" s="5"/>
      <c r="AW255" s="5"/>
      <c r="AX255" s="5"/>
      <c r="AY255" s="5"/>
      <c r="AZ255" s="2"/>
      <c r="BA255" s="2"/>
    </row>
    <row r="256" spans="1:56" s="3" customFormat="1" x14ac:dyDescent="0.2">
      <c r="B256" s="1"/>
      <c r="D256" s="118"/>
      <c r="E256" s="84"/>
      <c r="F256" s="84"/>
      <c r="G256" s="83"/>
      <c r="H256" s="74"/>
      <c r="I256" s="74"/>
      <c r="J256" s="74"/>
      <c r="K256" s="74"/>
      <c r="L256" s="75"/>
      <c r="M256" s="75"/>
      <c r="N256" s="75"/>
      <c r="O256" s="65"/>
      <c r="P256" s="65"/>
      <c r="Q256" s="71"/>
      <c r="R256" s="71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128"/>
      <c r="AS256" s="5"/>
      <c r="AT256" s="5"/>
      <c r="AU256" s="5"/>
      <c r="AV256" s="5"/>
      <c r="AW256" s="5"/>
      <c r="AX256" s="5"/>
      <c r="AY256" s="5"/>
      <c r="AZ256" s="2"/>
      <c r="BA256" s="2"/>
    </row>
    <row r="257" spans="2:53" s="3" customFormat="1" x14ac:dyDescent="0.2">
      <c r="B257" s="1"/>
      <c r="D257" s="118"/>
      <c r="E257" s="84"/>
      <c r="F257" s="84"/>
      <c r="G257" s="83"/>
      <c r="H257" s="74"/>
      <c r="I257" s="74"/>
      <c r="J257" s="74"/>
      <c r="K257" s="74"/>
      <c r="L257" s="75"/>
      <c r="M257" s="75"/>
      <c r="N257" s="75"/>
      <c r="O257" s="65"/>
      <c r="P257" s="65"/>
      <c r="Q257" s="71"/>
      <c r="R257" s="71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128"/>
      <c r="AS257" s="5"/>
      <c r="AT257" s="5"/>
      <c r="AU257" s="5"/>
      <c r="AV257" s="5"/>
      <c r="AW257" s="5"/>
      <c r="AX257" s="5"/>
      <c r="AY257" s="5"/>
      <c r="AZ257" s="2"/>
      <c r="BA257" s="2"/>
    </row>
    <row r="258" spans="2:53" s="3" customFormat="1" x14ac:dyDescent="0.2">
      <c r="B258" s="1"/>
      <c r="D258" s="118"/>
      <c r="E258" s="84"/>
      <c r="F258" s="84"/>
      <c r="G258" s="83"/>
      <c r="H258" s="74"/>
      <c r="I258" s="74"/>
      <c r="J258" s="74"/>
      <c r="K258" s="74"/>
      <c r="L258" s="75"/>
      <c r="M258" s="75"/>
      <c r="N258" s="75"/>
      <c r="O258" s="65"/>
      <c r="P258" s="65"/>
      <c r="Q258" s="71"/>
      <c r="R258" s="71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128"/>
      <c r="AS258" s="5"/>
      <c r="AT258" s="5"/>
      <c r="AU258" s="5"/>
      <c r="AV258" s="5"/>
      <c r="AW258" s="5"/>
      <c r="AX258" s="5"/>
      <c r="AY258" s="5"/>
      <c r="AZ258" s="2"/>
      <c r="BA258" s="2"/>
    </row>
    <row r="259" spans="2:53" s="3" customFormat="1" x14ac:dyDescent="0.2">
      <c r="B259" s="1"/>
      <c r="D259" s="118"/>
      <c r="E259" s="84"/>
      <c r="F259" s="84"/>
      <c r="G259" s="83"/>
      <c r="H259" s="74"/>
      <c r="I259" s="74"/>
      <c r="J259" s="74"/>
      <c r="K259" s="74"/>
      <c r="L259" s="75"/>
      <c r="M259" s="75"/>
      <c r="N259" s="75"/>
      <c r="O259" s="65"/>
      <c r="P259" s="65"/>
      <c r="Q259" s="71"/>
      <c r="R259" s="71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128"/>
      <c r="AS259" s="5"/>
      <c r="AT259" s="5"/>
      <c r="AU259" s="5"/>
      <c r="AV259" s="5"/>
      <c r="AW259" s="5"/>
      <c r="AX259" s="5"/>
      <c r="AY259" s="5"/>
      <c r="AZ259" s="2"/>
      <c r="BA259" s="2"/>
    </row>
    <row r="260" spans="2:53" s="3" customFormat="1" x14ac:dyDescent="0.2">
      <c r="B260" s="1"/>
      <c r="D260" s="118"/>
      <c r="E260" s="84"/>
      <c r="F260" s="84"/>
      <c r="G260" s="83"/>
      <c r="H260" s="74"/>
      <c r="I260" s="74"/>
      <c r="J260" s="74"/>
      <c r="K260" s="74"/>
      <c r="L260" s="75"/>
      <c r="M260" s="75"/>
      <c r="N260" s="75"/>
      <c r="O260" s="65"/>
      <c r="P260" s="65"/>
      <c r="Q260" s="71"/>
      <c r="R260" s="71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128"/>
      <c r="AS260" s="5"/>
      <c r="AT260" s="5"/>
      <c r="AU260" s="5"/>
      <c r="AV260" s="5"/>
      <c r="AW260" s="5"/>
      <c r="AX260" s="5"/>
      <c r="AY260" s="5"/>
      <c r="AZ260" s="2"/>
      <c r="BA260" s="2"/>
    </row>
    <row r="261" spans="2:53" s="3" customFormat="1" x14ac:dyDescent="0.2">
      <c r="B261" s="1"/>
      <c r="D261" s="118"/>
      <c r="E261" s="84"/>
      <c r="F261" s="84"/>
      <c r="G261" s="83"/>
      <c r="H261" s="74"/>
      <c r="I261" s="74"/>
      <c r="J261" s="74"/>
      <c r="K261" s="74"/>
      <c r="L261" s="75"/>
      <c r="M261" s="75"/>
      <c r="N261" s="75"/>
      <c r="O261" s="65"/>
      <c r="P261" s="65"/>
      <c r="Q261" s="71"/>
      <c r="R261" s="71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128"/>
      <c r="AS261" s="5"/>
      <c r="AT261" s="5"/>
      <c r="AU261" s="5"/>
      <c r="AV261" s="5"/>
      <c r="AW261" s="5"/>
      <c r="AX261" s="5"/>
      <c r="AY261" s="5"/>
      <c r="AZ261" s="2"/>
      <c r="BA261" s="2"/>
    </row>
    <row r="262" spans="2:53" s="3" customFormat="1" x14ac:dyDescent="0.2">
      <c r="B262" s="1"/>
      <c r="D262" s="118"/>
      <c r="E262" s="84"/>
      <c r="F262" s="84"/>
      <c r="G262" s="83"/>
      <c r="H262" s="74"/>
      <c r="I262" s="74"/>
      <c r="J262" s="74"/>
      <c r="K262" s="74"/>
      <c r="L262" s="75"/>
      <c r="M262" s="75"/>
      <c r="N262" s="75"/>
      <c r="O262" s="65"/>
      <c r="P262" s="65"/>
      <c r="Q262" s="71"/>
      <c r="R262" s="71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128"/>
      <c r="AS262" s="5"/>
      <c r="AT262" s="5"/>
      <c r="AU262" s="5"/>
      <c r="AV262" s="5"/>
      <c r="AW262" s="5"/>
      <c r="AX262" s="5"/>
      <c r="AY262" s="5"/>
      <c r="AZ262" s="2"/>
      <c r="BA262" s="2"/>
    </row>
    <row r="263" spans="2:53" s="3" customFormat="1" x14ac:dyDescent="0.2">
      <c r="B263" s="1"/>
      <c r="D263" s="118"/>
      <c r="E263" s="84"/>
      <c r="F263" s="84"/>
      <c r="G263" s="83"/>
      <c r="H263" s="74"/>
      <c r="I263" s="74"/>
      <c r="J263" s="74"/>
      <c r="K263" s="74"/>
      <c r="L263" s="75"/>
      <c r="M263" s="75"/>
      <c r="N263" s="75"/>
      <c r="O263" s="65"/>
      <c r="P263" s="65"/>
      <c r="Q263" s="71"/>
      <c r="R263" s="71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128"/>
      <c r="AS263" s="5"/>
      <c r="AT263" s="5"/>
      <c r="AU263" s="5"/>
      <c r="AV263" s="5"/>
      <c r="AW263" s="5"/>
      <c r="AX263" s="5"/>
      <c r="AY263" s="5"/>
      <c r="AZ263" s="2"/>
      <c r="BA263" s="2"/>
    </row>
    <row r="264" spans="2:53" s="3" customFormat="1" x14ac:dyDescent="0.2">
      <c r="B264" s="1"/>
      <c r="D264" s="118"/>
      <c r="E264" s="84"/>
      <c r="F264" s="84"/>
      <c r="G264" s="83"/>
      <c r="H264" s="74"/>
      <c r="I264" s="74"/>
      <c r="J264" s="74"/>
      <c r="K264" s="74"/>
      <c r="L264" s="75"/>
      <c r="M264" s="75"/>
      <c r="N264" s="75"/>
      <c r="O264" s="65"/>
      <c r="P264" s="65"/>
      <c r="Q264" s="71"/>
      <c r="R264" s="71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128"/>
      <c r="AS264" s="5"/>
      <c r="AT264" s="5"/>
      <c r="AU264" s="5"/>
      <c r="AV264" s="5"/>
      <c r="AW264" s="5"/>
      <c r="AX264" s="5"/>
      <c r="AY264" s="5"/>
      <c r="AZ264" s="2"/>
      <c r="BA264" s="2"/>
    </row>
    <row r="265" spans="2:53" s="3" customFormat="1" x14ac:dyDescent="0.2">
      <c r="B265" s="1"/>
      <c r="D265" s="118"/>
      <c r="E265" s="84"/>
      <c r="F265" s="84"/>
      <c r="G265" s="83"/>
      <c r="H265" s="74"/>
      <c r="I265" s="74"/>
      <c r="J265" s="74"/>
      <c r="K265" s="74"/>
      <c r="L265" s="75"/>
      <c r="M265" s="75"/>
      <c r="N265" s="75"/>
      <c r="O265" s="65"/>
      <c r="P265" s="65"/>
      <c r="Q265" s="71"/>
      <c r="R265" s="71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128"/>
      <c r="AS265" s="5"/>
      <c r="AT265" s="5"/>
      <c r="AU265" s="5"/>
      <c r="AV265" s="5"/>
      <c r="AW265" s="5"/>
      <c r="AX265" s="5"/>
      <c r="AY265" s="5"/>
      <c r="AZ265" s="2"/>
      <c r="BA265" s="2"/>
    </row>
    <row r="266" spans="2:53" s="3" customFormat="1" x14ac:dyDescent="0.2">
      <c r="B266" s="1"/>
      <c r="D266" s="118"/>
      <c r="E266" s="84"/>
      <c r="F266" s="84"/>
      <c r="G266" s="83"/>
      <c r="H266" s="74"/>
      <c r="I266" s="74"/>
      <c r="J266" s="74"/>
      <c r="K266" s="74"/>
      <c r="L266" s="75"/>
      <c r="M266" s="75"/>
      <c r="N266" s="75"/>
      <c r="O266" s="65"/>
      <c r="P266" s="65"/>
      <c r="Q266" s="71"/>
      <c r="R266" s="71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128"/>
      <c r="AS266" s="5"/>
      <c r="AT266" s="5"/>
      <c r="AU266" s="5"/>
      <c r="AV266" s="5"/>
      <c r="AW266" s="5"/>
      <c r="AX266" s="5"/>
      <c r="AY266" s="5"/>
      <c r="AZ266" s="2"/>
      <c r="BA266" s="2"/>
    </row>
    <row r="267" spans="2:53" s="3" customFormat="1" x14ac:dyDescent="0.2">
      <c r="B267" s="1"/>
      <c r="D267" s="118"/>
      <c r="E267" s="84"/>
      <c r="F267" s="84"/>
      <c r="G267" s="83"/>
      <c r="H267" s="74"/>
      <c r="I267" s="74"/>
      <c r="J267" s="74"/>
      <c r="K267" s="74"/>
      <c r="L267" s="75"/>
      <c r="M267" s="75"/>
      <c r="N267" s="75"/>
      <c r="O267" s="65"/>
      <c r="P267" s="65"/>
      <c r="Q267" s="71"/>
      <c r="R267" s="71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128"/>
      <c r="AS267" s="5"/>
      <c r="AT267" s="5"/>
      <c r="AU267" s="5"/>
      <c r="AV267" s="5"/>
      <c r="AW267" s="5"/>
      <c r="AX267" s="5"/>
      <c r="AY267" s="5"/>
      <c r="AZ267" s="2"/>
      <c r="BA267" s="2"/>
    </row>
    <row r="268" spans="2:53" s="3" customFormat="1" x14ac:dyDescent="0.2">
      <c r="B268" s="1"/>
      <c r="D268" s="118"/>
      <c r="E268" s="84"/>
      <c r="F268" s="84"/>
      <c r="G268" s="83"/>
      <c r="H268" s="74"/>
      <c r="I268" s="74"/>
      <c r="J268" s="74"/>
      <c r="K268" s="74"/>
      <c r="L268" s="75"/>
      <c r="M268" s="75"/>
      <c r="N268" s="75"/>
      <c r="O268" s="65"/>
      <c r="P268" s="65"/>
      <c r="Q268" s="71"/>
      <c r="R268" s="71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128"/>
      <c r="AS268" s="5"/>
      <c r="AT268" s="5"/>
      <c r="AU268" s="5"/>
      <c r="AV268" s="5"/>
      <c r="AW268" s="5"/>
      <c r="AX268" s="5"/>
      <c r="AY268" s="5"/>
      <c r="AZ268" s="2"/>
      <c r="BA268" s="2"/>
    </row>
    <row r="269" spans="2:53" s="3" customFormat="1" x14ac:dyDescent="0.2">
      <c r="B269" s="1"/>
      <c r="D269" s="118"/>
      <c r="E269" s="84"/>
      <c r="F269" s="84"/>
      <c r="G269" s="83"/>
      <c r="H269" s="74"/>
      <c r="I269" s="74"/>
      <c r="J269" s="74"/>
      <c r="K269" s="74"/>
      <c r="L269" s="75"/>
      <c r="M269" s="75"/>
      <c r="N269" s="75"/>
      <c r="O269" s="65"/>
      <c r="P269" s="65"/>
      <c r="Q269" s="71"/>
      <c r="R269" s="71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128"/>
      <c r="AS269" s="5"/>
      <c r="AT269" s="5"/>
      <c r="AU269" s="5"/>
      <c r="AV269" s="5"/>
      <c r="AW269" s="5"/>
      <c r="AX269" s="5"/>
      <c r="AY269" s="5"/>
      <c r="AZ269" s="2"/>
      <c r="BA269" s="2"/>
    </row>
    <row r="270" spans="2:53" s="3" customFormat="1" x14ac:dyDescent="0.2">
      <c r="B270" s="1"/>
      <c r="D270" s="118"/>
      <c r="E270" s="84"/>
      <c r="F270" s="84"/>
      <c r="G270" s="83"/>
      <c r="H270" s="74"/>
      <c r="I270" s="74"/>
      <c r="J270" s="74"/>
      <c r="K270" s="74"/>
      <c r="L270" s="75"/>
      <c r="M270" s="75"/>
      <c r="N270" s="75"/>
      <c r="O270" s="65"/>
      <c r="P270" s="65"/>
      <c r="Q270" s="71"/>
      <c r="R270" s="71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128"/>
      <c r="AS270" s="5"/>
      <c r="AT270" s="5"/>
      <c r="AU270" s="5"/>
      <c r="AV270" s="5"/>
      <c r="AW270" s="5"/>
      <c r="AX270" s="5"/>
      <c r="AY270" s="5"/>
      <c r="AZ270" s="2"/>
      <c r="BA270" s="2"/>
    </row>
    <row r="271" spans="2:53" s="3" customFormat="1" x14ac:dyDescent="0.2">
      <c r="B271" s="1"/>
      <c r="D271" s="118"/>
      <c r="E271" s="84"/>
      <c r="F271" s="84"/>
      <c r="G271" s="83"/>
      <c r="H271" s="74"/>
      <c r="I271" s="74"/>
      <c r="J271" s="74"/>
      <c r="K271" s="74"/>
      <c r="L271" s="75"/>
      <c r="M271" s="75"/>
      <c r="N271" s="75"/>
      <c r="O271" s="65"/>
      <c r="P271" s="65"/>
      <c r="Q271" s="71"/>
      <c r="R271" s="71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128"/>
      <c r="AS271" s="5"/>
      <c r="AT271" s="5"/>
      <c r="AU271" s="5"/>
      <c r="AV271" s="5"/>
      <c r="AW271" s="5"/>
      <c r="AX271" s="5"/>
      <c r="AY271" s="5"/>
      <c r="AZ271" s="2"/>
      <c r="BA271" s="2"/>
    </row>
    <row r="272" spans="2:53" s="3" customFormat="1" x14ac:dyDescent="0.2">
      <c r="B272" s="1"/>
      <c r="D272" s="118"/>
      <c r="E272" s="84"/>
      <c r="F272" s="84"/>
      <c r="G272" s="83"/>
      <c r="H272" s="74"/>
      <c r="I272" s="74"/>
      <c r="J272" s="74"/>
      <c r="K272" s="74"/>
      <c r="L272" s="75"/>
      <c r="M272" s="75"/>
      <c r="N272" s="75"/>
      <c r="O272" s="65"/>
      <c r="P272" s="65"/>
      <c r="Q272" s="71"/>
      <c r="R272" s="71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128"/>
      <c r="AS272" s="5"/>
      <c r="AT272" s="5"/>
      <c r="AU272" s="5"/>
      <c r="AV272" s="5"/>
      <c r="AW272" s="5"/>
      <c r="AX272" s="5"/>
      <c r="AY272" s="5"/>
      <c r="AZ272" s="2"/>
      <c r="BA272" s="2"/>
    </row>
    <row r="273" spans="2:53" s="3" customFormat="1" x14ac:dyDescent="0.2">
      <c r="B273" s="1"/>
      <c r="D273" s="118"/>
      <c r="E273" s="84"/>
      <c r="F273" s="84"/>
      <c r="G273" s="83"/>
      <c r="H273" s="74"/>
      <c r="I273" s="74"/>
      <c r="J273" s="74"/>
      <c r="K273" s="74"/>
      <c r="L273" s="75"/>
      <c r="M273" s="75"/>
      <c r="N273" s="75"/>
      <c r="O273" s="65"/>
      <c r="P273" s="65"/>
      <c r="Q273" s="71"/>
      <c r="R273" s="71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128"/>
      <c r="AS273" s="5"/>
      <c r="AT273" s="5"/>
      <c r="AU273" s="5"/>
      <c r="AV273" s="5"/>
      <c r="AW273" s="5"/>
      <c r="AX273" s="5"/>
      <c r="AY273" s="5"/>
      <c r="AZ273" s="2"/>
      <c r="BA273" s="2"/>
    </row>
    <row r="274" spans="2:53" s="3" customFormat="1" x14ac:dyDescent="0.2">
      <c r="B274" s="1"/>
      <c r="D274" s="118"/>
      <c r="E274" s="84"/>
      <c r="F274" s="84"/>
      <c r="G274" s="83"/>
      <c r="H274" s="74"/>
      <c r="I274" s="74"/>
      <c r="J274" s="74"/>
      <c r="K274" s="74"/>
      <c r="L274" s="75"/>
      <c r="M274" s="75"/>
      <c r="N274" s="75"/>
      <c r="O274" s="65"/>
      <c r="P274" s="65"/>
      <c r="Q274" s="71"/>
      <c r="R274" s="71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128"/>
      <c r="AS274" s="5"/>
      <c r="AT274" s="5"/>
      <c r="AU274" s="5"/>
      <c r="AV274" s="5"/>
      <c r="AW274" s="5"/>
      <c r="AX274" s="5"/>
      <c r="AY274" s="5"/>
      <c r="AZ274" s="2"/>
      <c r="BA274" s="2"/>
    </row>
    <row r="275" spans="2:53" s="3" customFormat="1" x14ac:dyDescent="0.2">
      <c r="B275" s="1"/>
      <c r="D275" s="118"/>
      <c r="E275" s="84"/>
      <c r="F275" s="84"/>
      <c r="G275" s="83"/>
      <c r="H275" s="74"/>
      <c r="I275" s="74"/>
      <c r="J275" s="74"/>
      <c r="K275" s="74"/>
      <c r="L275" s="75"/>
      <c r="M275" s="75"/>
      <c r="N275" s="75"/>
      <c r="O275" s="65"/>
      <c r="P275" s="65"/>
      <c r="Q275" s="71"/>
      <c r="R275" s="71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128"/>
      <c r="AS275" s="5"/>
      <c r="AT275" s="5"/>
      <c r="AU275" s="5"/>
      <c r="AV275" s="5"/>
      <c r="AW275" s="5"/>
      <c r="AX275" s="5"/>
      <c r="AY275" s="5"/>
      <c r="AZ275" s="2"/>
      <c r="BA275" s="2"/>
    </row>
    <row r="276" spans="2:53" s="3" customFormat="1" x14ac:dyDescent="0.2">
      <c r="B276" s="1"/>
      <c r="D276" s="118"/>
      <c r="E276" s="84"/>
      <c r="F276" s="84"/>
      <c r="G276" s="83"/>
      <c r="H276" s="74"/>
      <c r="I276" s="74"/>
      <c r="J276" s="74"/>
      <c r="K276" s="74"/>
      <c r="L276" s="75"/>
      <c r="M276" s="75"/>
      <c r="N276" s="75"/>
      <c r="O276" s="65"/>
      <c r="P276" s="65"/>
      <c r="Q276" s="71"/>
      <c r="R276" s="71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128"/>
      <c r="AS276" s="5"/>
      <c r="AT276" s="5"/>
      <c r="AU276" s="5"/>
      <c r="AV276" s="5"/>
      <c r="AW276" s="5"/>
      <c r="AX276" s="5"/>
      <c r="AY276" s="5"/>
      <c r="AZ276" s="2"/>
      <c r="BA276" s="2"/>
    </row>
    <row r="277" spans="2:53" s="3" customFormat="1" x14ac:dyDescent="0.2">
      <c r="B277" s="1"/>
      <c r="D277" s="118"/>
      <c r="E277" s="84"/>
      <c r="F277" s="84"/>
      <c r="G277" s="83"/>
      <c r="H277" s="74"/>
      <c r="I277" s="74"/>
      <c r="J277" s="74"/>
      <c r="K277" s="74"/>
      <c r="L277" s="75"/>
      <c r="M277" s="75"/>
      <c r="N277" s="75"/>
      <c r="O277" s="65"/>
      <c r="P277" s="65"/>
      <c r="Q277" s="71"/>
      <c r="R277" s="71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128"/>
      <c r="AS277" s="5"/>
      <c r="AT277" s="5"/>
      <c r="AU277" s="5"/>
      <c r="AV277" s="5"/>
      <c r="AW277" s="5"/>
      <c r="AX277" s="5"/>
      <c r="AY277" s="5"/>
      <c r="AZ277" s="2"/>
      <c r="BA277" s="2"/>
    </row>
    <row r="278" spans="2:53" s="3" customFormat="1" x14ac:dyDescent="0.2">
      <c r="B278" s="1"/>
      <c r="D278" s="118"/>
      <c r="E278" s="84"/>
      <c r="F278" s="84"/>
      <c r="G278" s="83"/>
      <c r="H278" s="74"/>
      <c r="I278" s="74"/>
      <c r="J278" s="74"/>
      <c r="K278" s="74"/>
      <c r="L278" s="75"/>
      <c r="M278" s="75"/>
      <c r="N278" s="75"/>
      <c r="O278" s="65"/>
      <c r="P278" s="65"/>
      <c r="Q278" s="71"/>
      <c r="R278" s="71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128"/>
      <c r="AS278" s="5"/>
      <c r="AT278" s="5"/>
      <c r="AU278" s="5"/>
      <c r="AV278" s="5"/>
      <c r="AW278" s="5"/>
      <c r="AX278" s="5"/>
      <c r="AY278" s="5"/>
      <c r="AZ278" s="2"/>
      <c r="BA278" s="2"/>
    </row>
    <row r="279" spans="2:53" s="3" customFormat="1" x14ac:dyDescent="0.2">
      <c r="B279" s="1"/>
      <c r="D279" s="118"/>
      <c r="E279" s="84"/>
      <c r="F279" s="84"/>
      <c r="G279" s="83"/>
      <c r="H279" s="74"/>
      <c r="I279" s="74"/>
      <c r="J279" s="74"/>
      <c r="K279" s="74"/>
      <c r="L279" s="75"/>
      <c r="M279" s="75"/>
      <c r="N279" s="75"/>
      <c r="O279" s="65"/>
      <c r="P279" s="65"/>
      <c r="Q279" s="71"/>
      <c r="R279" s="71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128"/>
      <c r="AS279" s="5"/>
      <c r="AT279" s="5"/>
      <c r="AU279" s="5"/>
      <c r="AV279" s="5"/>
      <c r="AW279" s="5"/>
      <c r="AX279" s="5"/>
      <c r="AY279" s="5"/>
      <c r="AZ279" s="2"/>
      <c r="BA279" s="2"/>
    </row>
    <row r="280" spans="2:53" s="3" customFormat="1" x14ac:dyDescent="0.2">
      <c r="B280" s="1"/>
      <c r="D280" s="118"/>
      <c r="E280" s="84"/>
      <c r="F280" s="84"/>
      <c r="G280" s="83"/>
      <c r="H280" s="74"/>
      <c r="I280" s="74"/>
      <c r="J280" s="74"/>
      <c r="K280" s="74"/>
      <c r="L280" s="75"/>
      <c r="M280" s="75"/>
      <c r="N280" s="75"/>
      <c r="O280" s="65"/>
      <c r="P280" s="65"/>
      <c r="Q280" s="71"/>
      <c r="R280" s="71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128"/>
      <c r="AS280" s="5"/>
      <c r="AT280" s="5"/>
      <c r="AU280" s="5"/>
      <c r="AV280" s="5"/>
      <c r="AW280" s="5"/>
      <c r="AX280" s="5"/>
      <c r="AY280" s="5"/>
      <c r="AZ280" s="2"/>
      <c r="BA280" s="2"/>
    </row>
    <row r="281" spans="2:53" s="3" customFormat="1" x14ac:dyDescent="0.2">
      <c r="B281" s="1"/>
      <c r="D281" s="118"/>
      <c r="E281" s="84"/>
      <c r="F281" s="84"/>
      <c r="G281" s="83"/>
      <c r="H281" s="74"/>
      <c r="I281" s="74"/>
      <c r="J281" s="74"/>
      <c r="K281" s="74"/>
      <c r="L281" s="75"/>
      <c r="M281" s="75"/>
      <c r="N281" s="75"/>
      <c r="O281" s="65"/>
      <c r="P281" s="65"/>
      <c r="Q281" s="71"/>
      <c r="R281" s="71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128"/>
      <c r="AS281" s="5"/>
      <c r="AT281" s="5"/>
      <c r="AU281" s="5"/>
      <c r="AV281" s="5"/>
      <c r="AW281" s="5"/>
      <c r="AX281" s="5"/>
      <c r="AY281" s="5"/>
      <c r="AZ281" s="2"/>
      <c r="BA281" s="2"/>
    </row>
    <row r="282" spans="2:53" s="3" customFormat="1" x14ac:dyDescent="0.2">
      <c r="B282" s="1"/>
      <c r="D282" s="118"/>
      <c r="E282" s="84"/>
      <c r="F282" s="84"/>
      <c r="G282" s="83"/>
      <c r="H282" s="74"/>
      <c r="I282" s="74"/>
      <c r="J282" s="74"/>
      <c r="K282" s="74"/>
      <c r="L282" s="75"/>
      <c r="M282" s="75"/>
      <c r="N282" s="75"/>
      <c r="O282" s="65"/>
      <c r="P282" s="65"/>
      <c r="Q282" s="71"/>
      <c r="R282" s="71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128"/>
      <c r="AS282" s="5"/>
      <c r="AT282" s="5"/>
      <c r="AU282" s="5"/>
      <c r="AV282" s="5"/>
      <c r="AW282" s="5"/>
      <c r="AX282" s="5"/>
      <c r="AY282" s="5"/>
      <c r="AZ282" s="2"/>
      <c r="BA282" s="2"/>
    </row>
    <row r="283" spans="2:53" s="3" customFormat="1" x14ac:dyDescent="0.2">
      <c r="B283" s="1"/>
      <c r="D283" s="118"/>
      <c r="E283" s="84"/>
      <c r="F283" s="84"/>
      <c r="G283" s="83"/>
      <c r="H283" s="74"/>
      <c r="I283" s="74"/>
      <c r="J283" s="74"/>
      <c r="K283" s="74"/>
      <c r="L283" s="75"/>
      <c r="M283" s="75"/>
      <c r="N283" s="75"/>
      <c r="O283" s="65"/>
      <c r="P283" s="65"/>
      <c r="Q283" s="71"/>
      <c r="R283" s="71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128"/>
      <c r="AS283" s="5"/>
      <c r="AT283" s="5"/>
      <c r="AU283" s="5"/>
      <c r="AV283" s="5"/>
      <c r="AW283" s="5"/>
      <c r="AX283" s="5"/>
      <c r="AY283" s="5"/>
      <c r="AZ283" s="2"/>
      <c r="BA283" s="2"/>
    </row>
    <row r="284" spans="2:53" s="3" customFormat="1" x14ac:dyDescent="0.2">
      <c r="B284" s="1"/>
      <c r="D284" s="118"/>
      <c r="E284" s="84"/>
      <c r="F284" s="84"/>
      <c r="G284" s="83"/>
      <c r="H284" s="74"/>
      <c r="I284" s="74"/>
      <c r="J284" s="74"/>
      <c r="K284" s="74"/>
      <c r="L284" s="75"/>
      <c r="M284" s="75"/>
      <c r="N284" s="75"/>
      <c r="O284" s="65"/>
      <c r="P284" s="65"/>
      <c r="Q284" s="71"/>
      <c r="R284" s="71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128"/>
      <c r="AS284" s="5"/>
      <c r="AT284" s="5"/>
      <c r="AU284" s="5"/>
      <c r="AV284" s="5"/>
      <c r="AW284" s="5"/>
      <c r="AX284" s="5"/>
      <c r="AY284" s="5"/>
      <c r="AZ284" s="2"/>
      <c r="BA284" s="2"/>
    </row>
    <row r="285" spans="2:53" s="3" customFormat="1" x14ac:dyDescent="0.2">
      <c r="B285" s="1"/>
      <c r="D285" s="118"/>
      <c r="E285" s="84"/>
      <c r="F285" s="84"/>
      <c r="G285" s="83"/>
      <c r="H285" s="74"/>
      <c r="I285" s="74"/>
      <c r="J285" s="74"/>
      <c r="K285" s="74"/>
      <c r="L285" s="75"/>
      <c r="M285" s="75"/>
      <c r="N285" s="75"/>
      <c r="O285" s="65"/>
      <c r="P285" s="65"/>
      <c r="Q285" s="71"/>
      <c r="R285" s="71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128"/>
      <c r="AS285" s="5"/>
      <c r="AT285" s="5"/>
      <c r="AU285" s="5"/>
      <c r="AV285" s="5"/>
      <c r="AW285" s="5"/>
      <c r="AX285" s="5"/>
      <c r="AY285" s="5"/>
      <c r="AZ285" s="2"/>
      <c r="BA285" s="2"/>
    </row>
    <row r="286" spans="2:53" s="3" customFormat="1" x14ac:dyDescent="0.2">
      <c r="B286" s="1"/>
      <c r="D286" s="118"/>
      <c r="E286" s="84"/>
      <c r="F286" s="84"/>
      <c r="G286" s="83"/>
      <c r="H286" s="74"/>
      <c r="I286" s="74"/>
      <c r="J286" s="74"/>
      <c r="K286" s="74"/>
      <c r="L286" s="75"/>
      <c r="M286" s="75"/>
      <c r="N286" s="75"/>
      <c r="O286" s="65"/>
      <c r="P286" s="65"/>
      <c r="Q286" s="71"/>
      <c r="R286" s="71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128"/>
      <c r="AS286" s="5"/>
      <c r="AT286" s="5"/>
      <c r="AU286" s="5"/>
      <c r="AV286" s="5"/>
      <c r="AW286" s="5"/>
      <c r="AX286" s="5"/>
      <c r="AY286" s="5"/>
      <c r="AZ286" s="2"/>
      <c r="BA286" s="2"/>
    </row>
    <row r="287" spans="2:53" s="3" customFormat="1" x14ac:dyDescent="0.2">
      <c r="B287" s="1"/>
      <c r="D287" s="118"/>
      <c r="E287" s="84"/>
      <c r="F287" s="84"/>
      <c r="G287" s="83"/>
      <c r="H287" s="74"/>
      <c r="I287" s="74"/>
      <c r="J287" s="74"/>
      <c r="K287" s="74"/>
      <c r="L287" s="75"/>
      <c r="M287" s="75"/>
      <c r="N287" s="75"/>
      <c r="O287" s="65"/>
      <c r="P287" s="65"/>
      <c r="Q287" s="71"/>
      <c r="R287" s="71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128"/>
      <c r="AS287" s="5"/>
      <c r="AT287" s="5"/>
      <c r="AU287" s="5"/>
      <c r="AV287" s="5"/>
      <c r="AW287" s="5"/>
      <c r="AX287" s="5"/>
      <c r="AY287" s="5"/>
      <c r="AZ287" s="2"/>
      <c r="BA287" s="2"/>
    </row>
    <row r="288" spans="2:53" s="3" customFormat="1" x14ac:dyDescent="0.2">
      <c r="B288" s="1"/>
      <c r="D288" s="118"/>
      <c r="E288" s="84"/>
      <c r="F288" s="84"/>
      <c r="G288" s="83"/>
      <c r="H288" s="74"/>
      <c r="I288" s="74"/>
      <c r="J288" s="74"/>
      <c r="K288" s="74"/>
      <c r="L288" s="75"/>
      <c r="M288" s="75"/>
      <c r="N288" s="75"/>
      <c r="O288" s="65"/>
      <c r="P288" s="65"/>
      <c r="Q288" s="71"/>
      <c r="R288" s="71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128"/>
      <c r="AS288" s="5"/>
      <c r="AT288" s="5"/>
      <c r="AU288" s="5"/>
      <c r="AV288" s="5"/>
      <c r="AW288" s="5"/>
      <c r="AX288" s="5"/>
      <c r="AY288" s="5"/>
      <c r="AZ288" s="2"/>
      <c r="BA288" s="2"/>
    </row>
    <row r="289" spans="2:53" s="3" customFormat="1" x14ac:dyDescent="0.2">
      <c r="B289" s="1"/>
      <c r="D289" s="118"/>
      <c r="E289" s="84"/>
      <c r="F289" s="84"/>
      <c r="G289" s="83"/>
      <c r="H289" s="74"/>
      <c r="I289" s="74"/>
      <c r="J289" s="74"/>
      <c r="K289" s="74"/>
      <c r="L289" s="75"/>
      <c r="M289" s="75"/>
      <c r="N289" s="75"/>
      <c r="O289" s="65"/>
      <c r="P289" s="65"/>
      <c r="Q289" s="71"/>
      <c r="R289" s="71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128"/>
      <c r="AS289" s="5"/>
      <c r="AT289" s="5"/>
      <c r="AU289" s="5"/>
      <c r="AV289" s="5"/>
      <c r="AW289" s="5"/>
      <c r="AX289" s="5"/>
      <c r="AY289" s="5"/>
      <c r="AZ289" s="2"/>
      <c r="BA289" s="2"/>
    </row>
    <row r="290" spans="2:53" s="3" customFormat="1" x14ac:dyDescent="0.2">
      <c r="B290" s="1"/>
      <c r="D290" s="118"/>
      <c r="E290" s="84"/>
      <c r="F290" s="84"/>
      <c r="G290" s="83"/>
      <c r="H290" s="74"/>
      <c r="I290" s="74"/>
      <c r="J290" s="74"/>
      <c r="K290" s="74"/>
      <c r="L290" s="75"/>
      <c r="M290" s="75"/>
      <c r="N290" s="75"/>
      <c r="O290" s="65"/>
      <c r="P290" s="65"/>
      <c r="Q290" s="71"/>
      <c r="R290" s="71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128"/>
      <c r="AS290" s="5"/>
      <c r="AT290" s="5"/>
      <c r="AU290" s="5"/>
      <c r="AV290" s="5"/>
      <c r="AW290" s="5"/>
      <c r="AX290" s="5"/>
      <c r="AY290" s="5"/>
      <c r="AZ290" s="2"/>
      <c r="BA290" s="2"/>
    </row>
    <row r="291" spans="2:53" s="3" customFormat="1" x14ac:dyDescent="0.2">
      <c r="B291" s="1"/>
      <c r="D291" s="118"/>
      <c r="E291" s="84"/>
      <c r="F291" s="84"/>
      <c r="G291" s="83"/>
      <c r="H291" s="74"/>
      <c r="I291" s="74"/>
      <c r="J291" s="74"/>
      <c r="K291" s="74"/>
      <c r="L291" s="75"/>
      <c r="M291" s="75"/>
      <c r="N291" s="75"/>
      <c r="O291" s="65"/>
      <c r="P291" s="65"/>
      <c r="Q291" s="71"/>
      <c r="R291" s="71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128"/>
      <c r="AS291" s="5"/>
      <c r="AT291" s="5"/>
      <c r="AU291" s="5"/>
      <c r="AV291" s="5"/>
      <c r="AW291" s="5"/>
      <c r="AX291" s="5"/>
      <c r="AY291" s="5"/>
      <c r="AZ291" s="2"/>
      <c r="BA291" s="2"/>
    </row>
    <row r="292" spans="2:53" s="3" customFormat="1" x14ac:dyDescent="0.2">
      <c r="B292" s="1"/>
      <c r="D292" s="118"/>
      <c r="E292" s="84"/>
      <c r="F292" s="84"/>
      <c r="G292" s="83"/>
      <c r="H292" s="74"/>
      <c r="I292" s="74"/>
      <c r="J292" s="74"/>
      <c r="K292" s="74"/>
      <c r="L292" s="75"/>
      <c r="M292" s="75"/>
      <c r="N292" s="75"/>
      <c r="O292" s="65"/>
      <c r="P292" s="65"/>
      <c r="Q292" s="71"/>
      <c r="R292" s="71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128"/>
      <c r="AS292" s="5"/>
      <c r="AT292" s="5"/>
      <c r="AU292" s="5"/>
      <c r="AV292" s="5"/>
      <c r="AW292" s="5"/>
      <c r="AX292" s="5"/>
      <c r="AY292" s="5"/>
      <c r="AZ292" s="2"/>
      <c r="BA292" s="2"/>
    </row>
    <row r="293" spans="2:53" s="3" customFormat="1" x14ac:dyDescent="0.2">
      <c r="B293" s="1"/>
      <c r="D293" s="118"/>
      <c r="E293" s="84"/>
      <c r="F293" s="84"/>
      <c r="G293" s="83"/>
      <c r="H293" s="74"/>
      <c r="I293" s="74"/>
      <c r="J293" s="74"/>
      <c r="K293" s="74"/>
      <c r="L293" s="75"/>
      <c r="M293" s="75"/>
      <c r="N293" s="75"/>
      <c r="O293" s="65"/>
      <c r="P293" s="65"/>
      <c r="Q293" s="71"/>
      <c r="R293" s="71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128"/>
      <c r="AS293" s="5"/>
      <c r="AT293" s="5"/>
      <c r="AU293" s="5"/>
      <c r="AV293" s="5"/>
      <c r="AW293" s="5"/>
      <c r="AX293" s="5"/>
      <c r="AY293" s="5"/>
      <c r="AZ293" s="2"/>
      <c r="BA293" s="2"/>
    </row>
    <row r="294" spans="2:53" s="3" customFormat="1" x14ac:dyDescent="0.2">
      <c r="B294" s="1"/>
      <c r="D294" s="118"/>
      <c r="E294" s="84"/>
      <c r="F294" s="84"/>
      <c r="G294" s="83"/>
      <c r="H294" s="74"/>
      <c r="I294" s="74"/>
      <c r="J294" s="74"/>
      <c r="K294" s="74"/>
      <c r="L294" s="75"/>
      <c r="M294" s="75"/>
      <c r="N294" s="75"/>
      <c r="O294" s="65"/>
      <c r="P294" s="65"/>
      <c r="Q294" s="71"/>
      <c r="R294" s="71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128"/>
      <c r="AS294" s="5"/>
      <c r="AT294" s="5"/>
      <c r="AU294" s="5"/>
      <c r="AV294" s="5"/>
      <c r="AW294" s="5"/>
      <c r="AX294" s="5"/>
      <c r="AY294" s="5"/>
      <c r="AZ294" s="2"/>
      <c r="BA294" s="2"/>
    </row>
    <row r="295" spans="2:53" s="3" customFormat="1" x14ac:dyDescent="0.2">
      <c r="B295" s="1"/>
      <c r="D295" s="118"/>
      <c r="E295" s="84"/>
      <c r="F295" s="84"/>
      <c r="G295" s="83"/>
      <c r="H295" s="74"/>
      <c r="I295" s="74"/>
      <c r="J295" s="74"/>
      <c r="K295" s="74"/>
      <c r="L295" s="75"/>
      <c r="M295" s="75"/>
      <c r="N295" s="75"/>
      <c r="O295" s="65"/>
      <c r="P295" s="65"/>
      <c r="Q295" s="71"/>
      <c r="R295" s="71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128"/>
      <c r="AS295" s="5"/>
      <c r="AT295" s="5"/>
      <c r="AU295" s="5"/>
      <c r="AV295" s="5"/>
      <c r="AW295" s="5"/>
      <c r="AX295" s="5"/>
      <c r="AY295" s="5"/>
      <c r="AZ295" s="2"/>
      <c r="BA295" s="2"/>
    </row>
    <row r="296" spans="2:53" s="3" customFormat="1" x14ac:dyDescent="0.2">
      <c r="B296" s="1"/>
      <c r="D296" s="118"/>
      <c r="E296" s="84"/>
      <c r="F296" s="84"/>
      <c r="G296" s="83"/>
      <c r="H296" s="74"/>
      <c r="I296" s="74"/>
      <c r="J296" s="74"/>
      <c r="K296" s="74"/>
      <c r="L296" s="75"/>
      <c r="M296" s="75"/>
      <c r="N296" s="75"/>
      <c r="O296" s="65"/>
      <c r="P296" s="65"/>
      <c r="Q296" s="71"/>
      <c r="R296" s="71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128"/>
      <c r="AS296" s="5"/>
      <c r="AT296" s="5"/>
      <c r="AU296" s="5"/>
      <c r="AV296" s="5"/>
      <c r="AW296" s="5"/>
      <c r="AX296" s="5"/>
      <c r="AY296" s="5"/>
      <c r="AZ296" s="2"/>
      <c r="BA296" s="2"/>
    </row>
    <row r="297" spans="2:53" s="3" customFormat="1" x14ac:dyDescent="0.2">
      <c r="B297" s="1"/>
      <c r="D297" s="118"/>
      <c r="E297" s="84"/>
      <c r="F297" s="84"/>
      <c r="G297" s="83"/>
      <c r="H297" s="74"/>
      <c r="I297" s="74"/>
      <c r="J297" s="74"/>
      <c r="K297" s="74"/>
      <c r="L297" s="75"/>
      <c r="M297" s="75"/>
      <c r="N297" s="75"/>
      <c r="O297" s="65"/>
      <c r="P297" s="65"/>
      <c r="Q297" s="71"/>
      <c r="R297" s="71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128"/>
      <c r="AS297" s="5"/>
      <c r="AT297" s="5"/>
      <c r="AU297" s="5"/>
      <c r="AV297" s="5"/>
      <c r="AW297" s="5"/>
      <c r="AX297" s="5"/>
      <c r="AY297" s="5"/>
      <c r="AZ297" s="2"/>
      <c r="BA297" s="2"/>
    </row>
    <row r="298" spans="2:53" s="3" customFormat="1" x14ac:dyDescent="0.2">
      <c r="B298" s="1"/>
      <c r="D298" s="118"/>
      <c r="E298" s="84"/>
      <c r="F298" s="84"/>
      <c r="G298" s="83"/>
      <c r="H298" s="74"/>
      <c r="I298" s="74"/>
      <c r="J298" s="74"/>
      <c r="K298" s="74"/>
      <c r="L298" s="75"/>
      <c r="M298" s="75"/>
      <c r="N298" s="75"/>
      <c r="O298" s="65"/>
      <c r="P298" s="65"/>
      <c r="Q298" s="71"/>
      <c r="R298" s="71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128"/>
      <c r="AS298" s="5"/>
      <c r="AT298" s="5"/>
      <c r="AU298" s="5"/>
      <c r="AV298" s="5"/>
      <c r="AW298" s="5"/>
      <c r="AX298" s="5"/>
      <c r="AY298" s="5"/>
      <c r="AZ298" s="2"/>
      <c r="BA298" s="2"/>
    </row>
    <row r="299" spans="2:53" s="3" customFormat="1" x14ac:dyDescent="0.2">
      <c r="B299" s="1"/>
      <c r="D299" s="118"/>
      <c r="E299" s="84"/>
      <c r="F299" s="84"/>
      <c r="G299" s="83"/>
      <c r="H299" s="74"/>
      <c r="I299" s="74"/>
      <c r="J299" s="74"/>
      <c r="K299" s="74"/>
      <c r="L299" s="75"/>
      <c r="M299" s="75"/>
      <c r="N299" s="75"/>
      <c r="O299" s="65"/>
      <c r="P299" s="65"/>
      <c r="Q299" s="71"/>
      <c r="R299" s="71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128"/>
      <c r="AS299" s="5"/>
      <c r="AT299" s="5"/>
      <c r="AU299" s="5"/>
      <c r="AV299" s="5"/>
      <c r="AW299" s="5"/>
      <c r="AX299" s="5"/>
      <c r="AY299" s="5"/>
      <c r="AZ299" s="2"/>
      <c r="BA299" s="2"/>
    </row>
    <row r="300" spans="2:53" s="3" customFormat="1" x14ac:dyDescent="0.2">
      <c r="B300" s="1"/>
      <c r="D300" s="118"/>
      <c r="E300" s="84"/>
      <c r="F300" s="84"/>
      <c r="G300" s="83"/>
      <c r="H300" s="74"/>
      <c r="I300" s="74"/>
      <c r="J300" s="74"/>
      <c r="K300" s="74"/>
      <c r="L300" s="75"/>
      <c r="M300" s="75"/>
      <c r="N300" s="75"/>
      <c r="O300" s="65"/>
      <c r="P300" s="65"/>
      <c r="Q300" s="71"/>
      <c r="R300" s="71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128"/>
      <c r="AS300" s="5"/>
      <c r="AT300" s="5"/>
      <c r="AU300" s="5"/>
      <c r="AV300" s="5"/>
      <c r="AW300" s="5"/>
      <c r="AX300" s="5"/>
      <c r="AY300" s="5"/>
      <c r="AZ300" s="2"/>
      <c r="BA300" s="2"/>
    </row>
    <row r="301" spans="2:53" s="3" customFormat="1" x14ac:dyDescent="0.2">
      <c r="B301" s="1"/>
      <c r="D301" s="118"/>
      <c r="E301" s="84"/>
      <c r="F301" s="84"/>
      <c r="G301" s="83"/>
      <c r="H301" s="74"/>
      <c r="I301" s="74"/>
      <c r="J301" s="74"/>
      <c r="K301" s="74"/>
      <c r="L301" s="75"/>
      <c r="M301" s="75"/>
      <c r="N301" s="75"/>
      <c r="O301" s="65"/>
      <c r="P301" s="65"/>
      <c r="Q301" s="71"/>
      <c r="R301" s="71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128"/>
      <c r="AS301" s="5"/>
      <c r="AT301" s="5"/>
      <c r="AU301" s="5"/>
      <c r="AV301" s="5"/>
      <c r="AW301" s="5"/>
      <c r="AX301" s="5"/>
      <c r="AY301" s="5"/>
      <c r="AZ301" s="2"/>
      <c r="BA301" s="2"/>
    </row>
    <row r="302" spans="2:53" s="3" customFormat="1" x14ac:dyDescent="0.2">
      <c r="B302" s="1"/>
      <c r="D302" s="118"/>
      <c r="E302" s="84"/>
      <c r="F302" s="84"/>
      <c r="G302" s="83"/>
      <c r="H302" s="74"/>
      <c r="I302" s="74"/>
      <c r="J302" s="74"/>
      <c r="K302" s="74"/>
      <c r="L302" s="75"/>
      <c r="M302" s="75"/>
      <c r="N302" s="75"/>
      <c r="O302" s="65"/>
      <c r="P302" s="65"/>
      <c r="Q302" s="71"/>
      <c r="R302" s="71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128"/>
      <c r="AS302" s="5"/>
      <c r="AT302" s="5"/>
      <c r="AU302" s="5"/>
      <c r="AV302" s="5"/>
      <c r="AW302" s="5"/>
      <c r="AX302" s="5"/>
      <c r="AY302" s="5"/>
      <c r="AZ302" s="2"/>
      <c r="BA302" s="2"/>
    </row>
    <row r="303" spans="2:53" s="3" customFormat="1" x14ac:dyDescent="0.2">
      <c r="B303" s="1"/>
      <c r="D303" s="118"/>
      <c r="E303" s="84"/>
      <c r="F303" s="84"/>
      <c r="G303" s="83"/>
      <c r="H303" s="74"/>
      <c r="I303" s="74"/>
      <c r="J303" s="74"/>
      <c r="K303" s="74"/>
      <c r="L303" s="75"/>
      <c r="M303" s="75"/>
      <c r="N303" s="75"/>
      <c r="O303" s="65"/>
      <c r="P303" s="65"/>
      <c r="Q303" s="71"/>
      <c r="R303" s="71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128"/>
      <c r="AS303" s="5"/>
      <c r="AT303" s="5"/>
      <c r="AU303" s="5"/>
      <c r="AV303" s="5"/>
      <c r="AW303" s="5"/>
      <c r="AX303" s="5"/>
      <c r="AY303" s="5"/>
      <c r="AZ303" s="2"/>
      <c r="BA303" s="2"/>
    </row>
    <row r="304" spans="2:53" s="3" customFormat="1" x14ac:dyDescent="0.2">
      <c r="B304" s="1"/>
      <c r="D304" s="118"/>
      <c r="E304" s="84"/>
      <c r="F304" s="84"/>
      <c r="G304" s="83"/>
      <c r="H304" s="74"/>
      <c r="I304" s="74"/>
      <c r="J304" s="74"/>
      <c r="K304" s="74"/>
      <c r="L304" s="75"/>
      <c r="M304" s="75"/>
      <c r="N304" s="75"/>
      <c r="O304" s="65"/>
      <c r="P304" s="65"/>
      <c r="Q304" s="71"/>
      <c r="R304" s="71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128"/>
      <c r="AS304" s="5"/>
      <c r="AT304" s="5"/>
      <c r="AU304" s="5"/>
      <c r="AV304" s="5"/>
      <c r="AW304" s="5"/>
      <c r="AX304" s="5"/>
      <c r="AY304" s="5"/>
      <c r="AZ304" s="2"/>
      <c r="BA304" s="2"/>
    </row>
    <row r="305" spans="2:53" s="3" customFormat="1" x14ac:dyDescent="0.2">
      <c r="B305" s="1"/>
      <c r="D305" s="118"/>
      <c r="E305" s="84"/>
      <c r="F305" s="84"/>
      <c r="G305" s="83"/>
      <c r="H305" s="74"/>
      <c r="I305" s="74"/>
      <c r="J305" s="74"/>
      <c r="K305" s="74"/>
      <c r="L305" s="75"/>
      <c r="M305" s="75"/>
      <c r="N305" s="75"/>
      <c r="O305" s="65"/>
      <c r="P305" s="65"/>
      <c r="Q305" s="71"/>
      <c r="R305" s="71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128"/>
      <c r="AS305" s="5"/>
      <c r="AT305" s="5"/>
      <c r="AU305" s="5"/>
      <c r="AV305" s="5"/>
      <c r="AW305" s="5"/>
      <c r="AX305" s="5"/>
      <c r="AY305" s="5"/>
      <c r="AZ305" s="2"/>
      <c r="BA305" s="2"/>
    </row>
    <row r="306" spans="2:53" s="3" customFormat="1" x14ac:dyDescent="0.2">
      <c r="B306" s="1"/>
      <c r="D306" s="118"/>
      <c r="E306" s="84"/>
      <c r="F306" s="84"/>
      <c r="G306" s="83"/>
      <c r="H306" s="74"/>
      <c r="I306" s="74"/>
      <c r="J306" s="74"/>
      <c r="K306" s="74"/>
      <c r="L306" s="75"/>
      <c r="M306" s="75"/>
      <c r="N306" s="75"/>
      <c r="O306" s="65"/>
      <c r="P306" s="65"/>
      <c r="Q306" s="71"/>
      <c r="R306" s="71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128"/>
      <c r="AS306" s="5"/>
      <c r="AT306" s="5"/>
      <c r="AU306" s="5"/>
      <c r="AV306" s="5"/>
      <c r="AW306" s="5"/>
      <c r="AX306" s="5"/>
      <c r="AY306" s="5"/>
      <c r="AZ306" s="2"/>
      <c r="BA306" s="2"/>
    </row>
    <row r="307" spans="2:53" s="3" customFormat="1" x14ac:dyDescent="0.2">
      <c r="B307" s="1"/>
      <c r="D307" s="118"/>
      <c r="E307" s="84"/>
      <c r="F307" s="84"/>
      <c r="G307" s="83"/>
      <c r="H307" s="74"/>
      <c r="I307" s="74"/>
      <c r="J307" s="74"/>
      <c r="K307" s="74"/>
      <c r="L307" s="75"/>
      <c r="M307" s="75"/>
      <c r="N307" s="75"/>
      <c r="O307" s="65"/>
      <c r="P307" s="65"/>
      <c r="Q307" s="71"/>
      <c r="R307" s="71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128"/>
      <c r="AS307" s="5"/>
      <c r="AT307" s="5"/>
      <c r="AU307" s="5"/>
      <c r="AV307" s="5"/>
      <c r="AW307" s="5"/>
      <c r="AX307" s="5"/>
      <c r="AY307" s="5"/>
      <c r="AZ307" s="2"/>
      <c r="BA307" s="2"/>
    </row>
    <row r="308" spans="2:53" s="3" customFormat="1" x14ac:dyDescent="0.2">
      <c r="B308" s="1"/>
      <c r="D308" s="118"/>
      <c r="E308" s="84"/>
      <c r="F308" s="84"/>
      <c r="G308" s="83"/>
      <c r="H308" s="74"/>
      <c r="I308" s="74"/>
      <c r="J308" s="74"/>
      <c r="K308" s="74"/>
      <c r="L308" s="75"/>
      <c r="M308" s="75"/>
      <c r="N308" s="75"/>
      <c r="O308" s="65"/>
      <c r="P308" s="65"/>
      <c r="Q308" s="71"/>
      <c r="R308" s="71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128"/>
      <c r="AS308" s="5"/>
      <c r="AT308" s="5"/>
      <c r="AU308" s="5"/>
      <c r="AV308" s="5"/>
      <c r="AW308" s="5"/>
      <c r="AX308" s="5"/>
      <c r="AY308" s="5"/>
      <c r="AZ308" s="2"/>
      <c r="BA308" s="2"/>
    </row>
    <row r="309" spans="2:53" s="3" customFormat="1" x14ac:dyDescent="0.2">
      <c r="B309" s="1"/>
      <c r="D309" s="118"/>
      <c r="E309" s="84"/>
      <c r="F309" s="84"/>
      <c r="G309" s="83"/>
      <c r="H309" s="74"/>
      <c r="I309" s="74"/>
      <c r="J309" s="74"/>
      <c r="K309" s="74"/>
      <c r="L309" s="75"/>
      <c r="M309" s="75"/>
      <c r="N309" s="75"/>
      <c r="O309" s="65"/>
      <c r="P309" s="65"/>
      <c r="Q309" s="71"/>
      <c r="R309" s="71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128"/>
      <c r="AS309" s="5"/>
      <c r="AT309" s="5"/>
      <c r="AU309" s="5"/>
      <c r="AV309" s="5"/>
      <c r="AW309" s="5"/>
      <c r="AX309" s="5"/>
      <c r="AY309" s="5"/>
      <c r="AZ309" s="2"/>
      <c r="BA309" s="2"/>
    </row>
    <row r="310" spans="2:53" s="3" customFormat="1" x14ac:dyDescent="0.2">
      <c r="B310" s="1"/>
      <c r="D310" s="118"/>
      <c r="E310" s="84"/>
      <c r="F310" s="84"/>
      <c r="G310" s="83"/>
      <c r="H310" s="74"/>
      <c r="I310" s="74"/>
      <c r="J310" s="74"/>
      <c r="K310" s="74"/>
      <c r="L310" s="75"/>
      <c r="M310" s="75"/>
      <c r="N310" s="75"/>
      <c r="O310" s="65"/>
      <c r="P310" s="65"/>
      <c r="Q310" s="71"/>
      <c r="R310" s="71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128"/>
      <c r="AS310" s="5"/>
      <c r="AT310" s="5"/>
      <c r="AU310" s="5"/>
      <c r="AV310" s="5"/>
      <c r="AW310" s="5"/>
      <c r="AX310" s="5"/>
      <c r="AY310" s="5"/>
      <c r="AZ310" s="2"/>
      <c r="BA310" s="2"/>
    </row>
    <row r="311" spans="2:53" s="3" customFormat="1" x14ac:dyDescent="0.2">
      <c r="B311" s="1"/>
      <c r="D311" s="118"/>
      <c r="E311" s="84"/>
      <c r="F311" s="84"/>
      <c r="G311" s="83"/>
      <c r="H311" s="74"/>
      <c r="I311" s="74"/>
      <c r="J311" s="74"/>
      <c r="K311" s="74"/>
      <c r="L311" s="75"/>
      <c r="M311" s="75"/>
      <c r="N311" s="75"/>
      <c r="O311" s="65"/>
      <c r="P311" s="65"/>
      <c r="Q311" s="71"/>
      <c r="R311" s="71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128"/>
      <c r="AS311" s="5"/>
      <c r="AT311" s="5"/>
      <c r="AU311" s="5"/>
      <c r="AV311" s="5"/>
      <c r="AW311" s="5"/>
      <c r="AX311" s="5"/>
      <c r="AY311" s="5"/>
      <c r="AZ311" s="2"/>
      <c r="BA311" s="2"/>
    </row>
    <row r="312" spans="2:53" s="3" customFormat="1" x14ac:dyDescent="0.2">
      <c r="B312" s="1"/>
      <c r="D312" s="118"/>
      <c r="E312" s="84"/>
      <c r="F312" s="84"/>
      <c r="G312" s="83"/>
      <c r="H312" s="74"/>
      <c r="I312" s="74"/>
      <c r="J312" s="74"/>
      <c r="K312" s="74"/>
      <c r="L312" s="75"/>
      <c r="M312" s="75"/>
      <c r="N312" s="75"/>
      <c r="O312" s="65"/>
      <c r="P312" s="65"/>
      <c r="Q312" s="71"/>
      <c r="R312" s="71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128"/>
      <c r="AS312" s="5"/>
      <c r="AT312" s="5"/>
      <c r="AU312" s="5"/>
      <c r="AV312" s="5"/>
      <c r="AW312" s="5"/>
      <c r="AX312" s="5"/>
      <c r="AY312" s="5"/>
      <c r="AZ312" s="2"/>
      <c r="BA312" s="2"/>
    </row>
    <row r="313" spans="2:53" s="3" customFormat="1" x14ac:dyDescent="0.2">
      <c r="B313" s="1"/>
      <c r="D313" s="118"/>
      <c r="E313" s="84"/>
      <c r="F313" s="84"/>
      <c r="G313" s="83"/>
      <c r="H313" s="74"/>
      <c r="I313" s="74"/>
      <c r="J313" s="74"/>
      <c r="K313" s="74"/>
      <c r="L313" s="75"/>
      <c r="M313" s="75"/>
      <c r="N313" s="75"/>
      <c r="O313" s="65"/>
      <c r="P313" s="65"/>
      <c r="Q313" s="71"/>
      <c r="R313" s="71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128"/>
      <c r="AS313" s="5"/>
      <c r="AT313" s="5"/>
      <c r="AU313" s="5"/>
      <c r="AV313" s="5"/>
      <c r="AW313" s="5"/>
      <c r="AX313" s="5"/>
      <c r="AY313" s="5"/>
      <c r="AZ313" s="2"/>
      <c r="BA313" s="2"/>
    </row>
    <row r="314" spans="2:53" s="3" customFormat="1" x14ac:dyDescent="0.2">
      <c r="B314" s="1"/>
      <c r="D314" s="118"/>
      <c r="E314" s="84"/>
      <c r="F314" s="84"/>
      <c r="G314" s="83"/>
      <c r="H314" s="74"/>
      <c r="I314" s="74"/>
      <c r="J314" s="74"/>
      <c r="K314" s="74"/>
      <c r="L314" s="75"/>
      <c r="M314" s="75"/>
      <c r="N314" s="75"/>
      <c r="O314" s="65"/>
      <c r="P314" s="65"/>
      <c r="Q314" s="71"/>
      <c r="R314" s="71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128"/>
      <c r="AS314" s="5"/>
      <c r="AT314" s="5"/>
      <c r="AU314" s="5"/>
      <c r="AV314" s="5"/>
      <c r="AW314" s="5"/>
      <c r="AX314" s="5"/>
      <c r="AY314" s="5"/>
      <c r="AZ314" s="2"/>
      <c r="BA314" s="2"/>
    </row>
    <row r="315" spans="2:53" s="3" customFormat="1" x14ac:dyDescent="0.2">
      <c r="B315" s="1"/>
      <c r="D315" s="118"/>
      <c r="E315" s="84"/>
      <c r="F315" s="84"/>
      <c r="G315" s="83"/>
      <c r="H315" s="74"/>
      <c r="I315" s="74"/>
      <c r="J315" s="74"/>
      <c r="K315" s="74"/>
      <c r="L315" s="75"/>
      <c r="M315" s="75"/>
      <c r="N315" s="75"/>
      <c r="O315" s="65"/>
      <c r="P315" s="65"/>
      <c r="Q315" s="71"/>
      <c r="R315" s="71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128"/>
      <c r="AS315" s="5"/>
      <c r="AT315" s="5"/>
      <c r="AU315" s="5"/>
      <c r="AV315" s="5"/>
      <c r="AW315" s="5"/>
      <c r="AX315" s="5"/>
      <c r="AY315" s="5"/>
      <c r="AZ315" s="2"/>
      <c r="BA315" s="2"/>
    </row>
    <row r="316" spans="2:53" s="3" customFormat="1" x14ac:dyDescent="0.2">
      <c r="B316" s="1"/>
      <c r="D316" s="118"/>
      <c r="E316" s="84"/>
      <c r="F316" s="84"/>
      <c r="G316" s="83"/>
      <c r="H316" s="74"/>
      <c r="I316" s="74"/>
      <c r="J316" s="74"/>
      <c r="K316" s="74"/>
      <c r="L316" s="75"/>
      <c r="M316" s="75"/>
      <c r="N316" s="75"/>
      <c r="O316" s="65"/>
      <c r="P316" s="65"/>
      <c r="Q316" s="71"/>
      <c r="R316" s="71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128"/>
      <c r="AS316" s="5"/>
      <c r="AT316" s="5"/>
      <c r="AU316" s="5"/>
      <c r="AV316" s="5"/>
      <c r="AW316" s="5"/>
      <c r="AX316" s="5"/>
      <c r="AY316" s="5"/>
      <c r="AZ316" s="2"/>
      <c r="BA316" s="2"/>
    </row>
    <row r="317" spans="2:53" s="3" customFormat="1" x14ac:dyDescent="0.2">
      <c r="B317" s="1"/>
      <c r="D317" s="118"/>
      <c r="E317" s="84"/>
      <c r="F317" s="84"/>
      <c r="G317" s="83"/>
      <c r="H317" s="74"/>
      <c r="I317" s="74"/>
      <c r="J317" s="74"/>
      <c r="K317" s="74"/>
      <c r="L317" s="75"/>
      <c r="M317" s="75"/>
      <c r="N317" s="75"/>
      <c r="O317" s="65"/>
      <c r="P317" s="65"/>
      <c r="Q317" s="71"/>
      <c r="R317" s="71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128"/>
      <c r="AS317" s="5"/>
      <c r="AT317" s="5"/>
      <c r="AU317" s="5"/>
      <c r="AV317" s="5"/>
      <c r="AW317" s="5"/>
      <c r="AX317" s="5"/>
      <c r="AY317" s="5"/>
      <c r="AZ317" s="2"/>
      <c r="BA317" s="2"/>
    </row>
    <row r="318" spans="2:53" s="3" customFormat="1" x14ac:dyDescent="0.2">
      <c r="B318" s="1"/>
      <c r="D318" s="118"/>
      <c r="E318" s="84"/>
      <c r="F318" s="84"/>
      <c r="G318" s="83"/>
      <c r="H318" s="74"/>
      <c r="I318" s="74"/>
      <c r="J318" s="74"/>
      <c r="K318" s="74"/>
      <c r="L318" s="75"/>
      <c r="M318" s="75"/>
      <c r="N318" s="75"/>
      <c r="O318" s="65"/>
      <c r="P318" s="65"/>
      <c r="Q318" s="71"/>
      <c r="R318" s="71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128"/>
      <c r="AS318" s="5"/>
      <c r="AT318" s="5"/>
      <c r="AU318" s="5"/>
      <c r="AV318" s="5"/>
      <c r="AW318" s="5"/>
      <c r="AX318" s="5"/>
      <c r="AY318" s="5"/>
      <c r="AZ318" s="2"/>
      <c r="BA318" s="2"/>
    </row>
    <row r="319" spans="2:53" s="3" customFormat="1" x14ac:dyDescent="0.2">
      <c r="B319" s="1"/>
      <c r="D319" s="118"/>
      <c r="E319" s="84"/>
      <c r="F319" s="84"/>
      <c r="G319" s="83"/>
      <c r="H319" s="74"/>
      <c r="I319" s="74"/>
      <c r="J319" s="74"/>
      <c r="K319" s="74"/>
      <c r="L319" s="75"/>
      <c r="M319" s="75"/>
      <c r="N319" s="75"/>
      <c r="O319" s="65"/>
      <c r="P319" s="65"/>
      <c r="Q319" s="71"/>
      <c r="R319" s="71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128"/>
      <c r="AS319" s="5"/>
      <c r="AT319" s="5"/>
      <c r="AU319" s="5"/>
      <c r="AV319" s="5"/>
      <c r="AW319" s="5"/>
      <c r="AX319" s="5"/>
      <c r="AY319" s="5"/>
      <c r="AZ319" s="2"/>
      <c r="BA319" s="2"/>
    </row>
    <row r="320" spans="2:53" s="3" customFormat="1" x14ac:dyDescent="0.2">
      <c r="B320" s="1"/>
      <c r="D320" s="118"/>
      <c r="E320" s="84"/>
      <c r="F320" s="84"/>
      <c r="G320" s="83"/>
      <c r="H320" s="74"/>
      <c r="I320" s="74"/>
      <c r="J320" s="74"/>
      <c r="K320" s="74"/>
      <c r="L320" s="75"/>
      <c r="M320" s="75"/>
      <c r="N320" s="75"/>
      <c r="O320" s="65"/>
      <c r="P320" s="65"/>
      <c r="Q320" s="71"/>
      <c r="R320" s="71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128"/>
      <c r="AS320" s="5"/>
      <c r="AT320" s="5"/>
      <c r="AU320" s="5"/>
      <c r="AV320" s="5"/>
      <c r="AW320" s="5"/>
      <c r="AX320" s="5"/>
      <c r="AY320" s="5"/>
      <c r="AZ320" s="2"/>
      <c r="BA320" s="2"/>
    </row>
    <row r="321" spans="2:53" s="3" customFormat="1" x14ac:dyDescent="0.2">
      <c r="B321" s="1"/>
      <c r="D321" s="118"/>
      <c r="E321" s="84"/>
      <c r="F321" s="84"/>
      <c r="G321" s="83"/>
      <c r="H321" s="74"/>
      <c r="I321" s="74"/>
      <c r="J321" s="74"/>
      <c r="K321" s="74"/>
      <c r="L321" s="75"/>
      <c r="M321" s="75"/>
      <c r="N321" s="75"/>
      <c r="O321" s="65"/>
      <c r="P321" s="65"/>
      <c r="Q321" s="71"/>
      <c r="R321" s="71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128"/>
      <c r="AS321" s="5"/>
      <c r="AT321" s="5"/>
      <c r="AU321" s="5"/>
      <c r="AV321" s="5"/>
      <c r="AW321" s="5"/>
      <c r="AX321" s="5"/>
      <c r="AY321" s="5"/>
      <c r="AZ321" s="2"/>
      <c r="BA321" s="2"/>
    </row>
    <row r="322" spans="2:53" s="3" customFormat="1" x14ac:dyDescent="0.2">
      <c r="B322" s="1"/>
      <c r="D322" s="118"/>
      <c r="E322" s="84"/>
      <c r="F322" s="84"/>
      <c r="G322" s="83"/>
      <c r="H322" s="74"/>
      <c r="I322" s="74"/>
      <c r="J322" s="74"/>
      <c r="K322" s="74"/>
      <c r="L322" s="75"/>
      <c r="M322" s="75"/>
      <c r="N322" s="75"/>
      <c r="O322" s="65"/>
      <c r="P322" s="65"/>
      <c r="Q322" s="71"/>
      <c r="R322" s="71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128"/>
      <c r="AS322" s="5"/>
      <c r="AT322" s="5"/>
      <c r="AU322" s="5"/>
      <c r="AV322" s="5"/>
      <c r="AW322" s="5"/>
      <c r="AX322" s="5"/>
      <c r="AY322" s="5"/>
      <c r="AZ322" s="2"/>
      <c r="BA322" s="2"/>
    </row>
    <row r="323" spans="2:53" s="3" customFormat="1" x14ac:dyDescent="0.2">
      <c r="B323" s="1"/>
      <c r="D323" s="118"/>
      <c r="E323" s="84"/>
      <c r="F323" s="84"/>
      <c r="G323" s="83"/>
      <c r="H323" s="74"/>
      <c r="I323" s="74"/>
      <c r="J323" s="74"/>
      <c r="K323" s="74"/>
      <c r="L323" s="75"/>
      <c r="M323" s="75"/>
      <c r="N323" s="75"/>
      <c r="O323" s="65"/>
      <c r="P323" s="65"/>
      <c r="Q323" s="71"/>
      <c r="R323" s="71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128"/>
      <c r="AS323" s="5"/>
      <c r="AT323" s="5"/>
      <c r="AU323" s="5"/>
      <c r="AV323" s="5"/>
      <c r="AW323" s="5"/>
      <c r="AX323" s="5"/>
      <c r="AY323" s="5"/>
      <c r="AZ323" s="2"/>
      <c r="BA323" s="2"/>
    </row>
    <row r="324" spans="2:53" s="3" customFormat="1" x14ac:dyDescent="0.2">
      <c r="B324" s="1"/>
      <c r="D324" s="118"/>
      <c r="E324" s="84"/>
      <c r="F324" s="84"/>
      <c r="G324" s="83"/>
      <c r="H324" s="74"/>
      <c r="I324" s="74"/>
      <c r="J324" s="74"/>
      <c r="K324" s="74"/>
      <c r="L324" s="75"/>
      <c r="M324" s="75"/>
      <c r="N324" s="75"/>
      <c r="O324" s="65"/>
      <c r="P324" s="65"/>
      <c r="Q324" s="71"/>
      <c r="R324" s="71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128"/>
      <c r="AS324" s="5"/>
      <c r="AT324" s="5"/>
      <c r="AU324" s="5"/>
      <c r="AV324" s="5"/>
      <c r="AW324" s="5"/>
      <c r="AX324" s="5"/>
      <c r="AY324" s="5"/>
      <c r="AZ324" s="2"/>
      <c r="BA324" s="2"/>
    </row>
    <row r="325" spans="2:53" s="3" customFormat="1" x14ac:dyDescent="0.2">
      <c r="B325" s="1"/>
      <c r="D325" s="118"/>
      <c r="E325" s="84"/>
      <c r="F325" s="84"/>
      <c r="G325" s="83"/>
      <c r="H325" s="74"/>
      <c r="I325" s="74"/>
      <c r="J325" s="74"/>
      <c r="K325" s="74"/>
      <c r="L325" s="75"/>
      <c r="M325" s="75"/>
      <c r="N325" s="75"/>
      <c r="O325" s="65"/>
      <c r="P325" s="65"/>
      <c r="Q325" s="71"/>
      <c r="R325" s="71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128"/>
      <c r="AS325" s="5"/>
      <c r="AT325" s="5"/>
      <c r="AU325" s="5"/>
      <c r="AV325" s="5"/>
      <c r="AW325" s="5"/>
      <c r="AX325" s="5"/>
      <c r="AY325" s="5"/>
      <c r="AZ325" s="2"/>
      <c r="BA325" s="2"/>
    </row>
    <row r="326" spans="2:53" s="3" customFormat="1" x14ac:dyDescent="0.2">
      <c r="B326" s="1"/>
      <c r="D326" s="118"/>
      <c r="E326" s="84"/>
      <c r="F326" s="84"/>
      <c r="G326" s="83"/>
      <c r="H326" s="74"/>
      <c r="I326" s="74"/>
      <c r="J326" s="74"/>
      <c r="K326" s="74"/>
      <c r="L326" s="75"/>
      <c r="M326" s="75"/>
      <c r="N326" s="75"/>
      <c r="O326" s="65"/>
      <c r="P326" s="65"/>
      <c r="Q326" s="71"/>
      <c r="R326" s="71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128"/>
      <c r="AS326" s="5"/>
      <c r="AT326" s="5"/>
      <c r="AU326" s="5"/>
      <c r="AV326" s="5"/>
      <c r="AW326" s="5"/>
      <c r="AX326" s="5"/>
      <c r="AY326" s="5"/>
      <c r="AZ326" s="2"/>
      <c r="BA326" s="2"/>
    </row>
    <row r="327" spans="2:53" s="3" customFormat="1" x14ac:dyDescent="0.2">
      <c r="B327" s="1"/>
      <c r="D327" s="118"/>
      <c r="E327" s="84"/>
      <c r="F327" s="84"/>
      <c r="G327" s="83"/>
      <c r="H327" s="74"/>
      <c r="I327" s="74"/>
      <c r="J327" s="74"/>
      <c r="K327" s="74"/>
      <c r="L327" s="75"/>
      <c r="M327" s="75"/>
      <c r="N327" s="75"/>
      <c r="O327" s="65"/>
      <c r="P327" s="65"/>
      <c r="Q327" s="71"/>
      <c r="R327" s="71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128"/>
      <c r="AS327" s="5"/>
      <c r="AT327" s="5"/>
      <c r="AU327" s="5"/>
      <c r="AV327" s="5"/>
      <c r="AW327" s="5"/>
      <c r="AX327" s="5"/>
      <c r="AY327" s="5"/>
      <c r="AZ327" s="2"/>
      <c r="BA327" s="2"/>
    </row>
    <row r="328" spans="2:53" s="3" customFormat="1" x14ac:dyDescent="0.2">
      <c r="B328" s="1"/>
      <c r="D328" s="118"/>
      <c r="E328" s="84"/>
      <c r="F328" s="84"/>
      <c r="G328" s="83"/>
      <c r="H328" s="74"/>
      <c r="I328" s="74"/>
      <c r="J328" s="74"/>
      <c r="K328" s="74"/>
      <c r="L328" s="75"/>
      <c r="M328" s="75"/>
      <c r="N328" s="75"/>
      <c r="O328" s="65"/>
      <c r="P328" s="65"/>
      <c r="Q328" s="71"/>
      <c r="R328" s="71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128"/>
      <c r="AS328" s="5"/>
      <c r="AT328" s="5"/>
      <c r="AU328" s="5"/>
      <c r="AV328" s="5"/>
      <c r="AW328" s="5"/>
      <c r="AX328" s="5"/>
      <c r="AY328" s="5"/>
      <c r="AZ328" s="2"/>
      <c r="BA328" s="2"/>
    </row>
    <row r="329" spans="2:53" s="3" customFormat="1" x14ac:dyDescent="0.2">
      <c r="B329" s="1"/>
      <c r="D329" s="118"/>
      <c r="E329" s="84"/>
      <c r="F329" s="84"/>
      <c r="G329" s="83"/>
      <c r="H329" s="74"/>
      <c r="I329" s="74"/>
      <c r="J329" s="74"/>
      <c r="K329" s="74"/>
      <c r="L329" s="75"/>
      <c r="M329" s="75"/>
      <c r="N329" s="75"/>
      <c r="O329" s="65"/>
      <c r="P329" s="65"/>
      <c r="Q329" s="71"/>
      <c r="R329" s="71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128"/>
      <c r="AS329" s="5"/>
      <c r="AT329" s="5"/>
      <c r="AU329" s="5"/>
      <c r="AV329" s="5"/>
      <c r="AW329" s="5"/>
      <c r="AX329" s="5"/>
      <c r="AY329" s="5"/>
      <c r="AZ329" s="2"/>
      <c r="BA329" s="2"/>
    </row>
    <row r="330" spans="2:53" s="3" customFormat="1" x14ac:dyDescent="0.2">
      <c r="B330" s="1"/>
      <c r="D330" s="118"/>
      <c r="E330" s="84"/>
      <c r="F330" s="84"/>
      <c r="G330" s="83"/>
      <c r="H330" s="74"/>
      <c r="I330" s="74"/>
      <c r="J330" s="74"/>
      <c r="K330" s="74"/>
      <c r="L330" s="75"/>
      <c r="M330" s="75"/>
      <c r="N330" s="75"/>
      <c r="O330" s="65"/>
      <c r="P330" s="65"/>
      <c r="Q330" s="71"/>
      <c r="R330" s="71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8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128"/>
      <c r="AS330" s="5"/>
      <c r="AT330" s="5"/>
      <c r="AU330" s="5"/>
      <c r="AV330" s="5"/>
      <c r="AW330" s="5"/>
      <c r="AX330" s="5"/>
      <c r="AY330" s="5"/>
      <c r="AZ330" s="2"/>
      <c r="BA330" s="2"/>
    </row>
    <row r="331" spans="2:53" s="3" customFormat="1" x14ac:dyDescent="0.2">
      <c r="B331" s="1"/>
      <c r="D331" s="118"/>
      <c r="E331" s="84"/>
      <c r="F331" s="84"/>
      <c r="G331" s="83"/>
      <c r="H331" s="74"/>
      <c r="I331" s="74"/>
      <c r="J331" s="74"/>
      <c r="K331" s="74"/>
      <c r="L331" s="75"/>
      <c r="M331" s="75"/>
      <c r="N331" s="75"/>
      <c r="O331" s="65"/>
      <c r="P331" s="65"/>
      <c r="Q331" s="71"/>
      <c r="R331" s="71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128"/>
      <c r="AS331" s="5"/>
      <c r="AT331" s="5"/>
      <c r="AU331" s="5"/>
      <c r="AV331" s="5"/>
      <c r="AW331" s="5"/>
      <c r="AX331" s="5"/>
      <c r="AY331" s="5"/>
      <c r="AZ331" s="2"/>
      <c r="BA331" s="2"/>
    </row>
    <row r="332" spans="2:53" s="3" customFormat="1" x14ac:dyDescent="0.2">
      <c r="B332" s="1"/>
      <c r="D332" s="118"/>
      <c r="E332" s="84"/>
      <c r="F332" s="84"/>
      <c r="G332" s="83"/>
      <c r="H332" s="74"/>
      <c r="I332" s="74"/>
      <c r="J332" s="74"/>
      <c r="K332" s="74"/>
      <c r="L332" s="75"/>
      <c r="M332" s="75"/>
      <c r="N332" s="75"/>
      <c r="O332" s="65"/>
      <c r="P332" s="65"/>
      <c r="Q332" s="71"/>
      <c r="R332" s="71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128"/>
      <c r="AS332" s="5"/>
      <c r="AT332" s="5"/>
      <c r="AU332" s="5"/>
      <c r="AV332" s="5"/>
      <c r="AW332" s="5"/>
      <c r="AX332" s="5"/>
      <c r="AY332" s="5"/>
      <c r="AZ332" s="2"/>
      <c r="BA332" s="2"/>
    </row>
    <row r="333" spans="2:53" s="3" customFormat="1" x14ac:dyDescent="0.2">
      <c r="B333" s="1"/>
      <c r="D333" s="118"/>
      <c r="E333" s="84"/>
      <c r="F333" s="84"/>
      <c r="G333" s="83"/>
      <c r="H333" s="74"/>
      <c r="I333" s="74"/>
      <c r="J333" s="74"/>
      <c r="K333" s="74"/>
      <c r="L333" s="75"/>
      <c r="M333" s="75"/>
      <c r="N333" s="75"/>
      <c r="O333" s="65"/>
      <c r="P333" s="65"/>
      <c r="Q333" s="71"/>
      <c r="R333" s="71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128"/>
      <c r="AS333" s="5"/>
      <c r="AT333" s="5"/>
      <c r="AU333" s="5"/>
      <c r="AV333" s="5"/>
      <c r="AW333" s="5"/>
      <c r="AX333" s="5"/>
      <c r="AY333" s="5"/>
      <c r="AZ333" s="2"/>
      <c r="BA333" s="2"/>
    </row>
    <row r="334" spans="2:53" s="3" customFormat="1" x14ac:dyDescent="0.2">
      <c r="B334" s="1"/>
      <c r="D334" s="118"/>
      <c r="E334" s="84"/>
      <c r="F334" s="84"/>
      <c r="G334" s="83"/>
      <c r="H334" s="74"/>
      <c r="I334" s="74"/>
      <c r="J334" s="74"/>
      <c r="K334" s="74"/>
      <c r="L334" s="75"/>
      <c r="M334" s="75"/>
      <c r="N334" s="75"/>
      <c r="O334" s="65"/>
      <c r="P334" s="65"/>
      <c r="Q334" s="71"/>
      <c r="R334" s="71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128"/>
      <c r="AS334" s="5"/>
      <c r="AT334" s="5"/>
      <c r="AU334" s="5"/>
      <c r="AV334" s="5"/>
      <c r="AW334" s="5"/>
      <c r="AX334" s="5"/>
      <c r="AY334" s="5"/>
      <c r="AZ334" s="2"/>
      <c r="BA334" s="2"/>
    </row>
    <row r="335" spans="2:53" s="3" customFormat="1" x14ac:dyDescent="0.2">
      <c r="B335" s="1"/>
      <c r="D335" s="118"/>
      <c r="E335" s="84"/>
      <c r="F335" s="84"/>
      <c r="G335" s="83"/>
      <c r="H335" s="74"/>
      <c r="I335" s="74"/>
      <c r="J335" s="74"/>
      <c r="K335" s="74"/>
      <c r="L335" s="75"/>
      <c r="M335" s="75"/>
      <c r="N335" s="75"/>
      <c r="O335" s="65"/>
      <c r="P335" s="65"/>
      <c r="Q335" s="71"/>
      <c r="R335" s="71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128"/>
      <c r="AS335" s="5"/>
      <c r="AT335" s="5"/>
      <c r="AU335" s="5"/>
      <c r="AV335" s="5"/>
      <c r="AW335" s="5"/>
      <c r="AX335" s="5"/>
      <c r="AY335" s="5"/>
      <c r="AZ335" s="2"/>
      <c r="BA335" s="2"/>
    </row>
    <row r="336" spans="2:53" s="3" customFormat="1" x14ac:dyDescent="0.2">
      <c r="B336" s="1"/>
      <c r="D336" s="118"/>
      <c r="E336" s="84"/>
      <c r="F336" s="84"/>
      <c r="G336" s="83"/>
      <c r="H336" s="74"/>
      <c r="I336" s="74"/>
      <c r="J336" s="74"/>
      <c r="K336" s="74"/>
      <c r="L336" s="75"/>
      <c r="M336" s="75"/>
      <c r="N336" s="75"/>
      <c r="O336" s="65"/>
      <c r="P336" s="65"/>
      <c r="Q336" s="71"/>
      <c r="R336" s="71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128"/>
      <c r="AS336" s="5"/>
      <c r="AT336" s="5"/>
      <c r="AU336" s="5"/>
      <c r="AV336" s="5"/>
      <c r="AW336" s="5"/>
      <c r="AX336" s="5"/>
      <c r="AY336" s="5"/>
      <c r="AZ336" s="2"/>
      <c r="BA336" s="2"/>
    </row>
    <row r="337" spans="2:53" s="3" customFormat="1" x14ac:dyDescent="0.2">
      <c r="B337" s="1"/>
      <c r="D337" s="118"/>
      <c r="E337" s="84"/>
      <c r="F337" s="84"/>
      <c r="G337" s="83"/>
      <c r="H337" s="74"/>
      <c r="I337" s="74"/>
      <c r="J337" s="74"/>
      <c r="K337" s="74"/>
      <c r="L337" s="75"/>
      <c r="M337" s="75"/>
      <c r="N337" s="75"/>
      <c r="O337" s="65"/>
      <c r="P337" s="65"/>
      <c r="Q337" s="71"/>
      <c r="R337" s="71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128"/>
      <c r="AS337" s="5"/>
      <c r="AT337" s="5"/>
      <c r="AU337" s="5"/>
      <c r="AV337" s="5"/>
      <c r="AW337" s="5"/>
      <c r="AX337" s="5"/>
      <c r="AY337" s="5"/>
      <c r="AZ337" s="2"/>
      <c r="BA337" s="2"/>
    </row>
    <row r="338" spans="2:53" s="3" customFormat="1" x14ac:dyDescent="0.2">
      <c r="B338" s="1"/>
      <c r="D338" s="118"/>
      <c r="E338" s="84"/>
      <c r="F338" s="84"/>
      <c r="G338" s="83"/>
      <c r="H338" s="74"/>
      <c r="I338" s="74"/>
      <c r="J338" s="74"/>
      <c r="K338" s="74"/>
      <c r="L338" s="75"/>
      <c r="M338" s="75"/>
      <c r="N338" s="75"/>
      <c r="O338" s="65"/>
      <c r="P338" s="65"/>
      <c r="Q338" s="71"/>
      <c r="R338" s="71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128"/>
      <c r="AS338" s="5"/>
      <c r="AT338" s="5"/>
      <c r="AU338" s="5"/>
      <c r="AV338" s="5"/>
      <c r="AW338" s="5"/>
      <c r="AX338" s="5"/>
      <c r="AY338" s="5"/>
      <c r="AZ338" s="2"/>
      <c r="BA338" s="2"/>
    </row>
    <row r="339" spans="2:53" s="3" customFormat="1" x14ac:dyDescent="0.2">
      <c r="B339" s="1"/>
      <c r="D339" s="118"/>
      <c r="E339" s="84"/>
      <c r="F339" s="84"/>
      <c r="G339" s="83"/>
      <c r="H339" s="74"/>
      <c r="I339" s="74"/>
      <c r="J339" s="74"/>
      <c r="K339" s="74"/>
      <c r="L339" s="75"/>
      <c r="M339" s="75"/>
      <c r="N339" s="75"/>
      <c r="O339" s="65"/>
      <c r="P339" s="65"/>
      <c r="Q339" s="71"/>
      <c r="R339" s="71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128"/>
      <c r="AS339" s="5"/>
      <c r="AT339" s="5"/>
      <c r="AU339" s="5"/>
      <c r="AV339" s="5"/>
      <c r="AW339" s="5"/>
      <c r="AX339" s="5"/>
      <c r="AY339" s="5"/>
      <c r="AZ339" s="2"/>
      <c r="BA339" s="2"/>
    </row>
    <row r="340" spans="2:53" s="3" customFormat="1" x14ac:dyDescent="0.2">
      <c r="B340" s="1"/>
      <c r="D340" s="118"/>
      <c r="E340" s="84"/>
      <c r="F340" s="84"/>
      <c r="G340" s="83"/>
      <c r="H340" s="74"/>
      <c r="I340" s="74"/>
      <c r="J340" s="74"/>
      <c r="K340" s="74"/>
      <c r="L340" s="75"/>
      <c r="M340" s="75"/>
      <c r="N340" s="75"/>
      <c r="O340" s="65"/>
      <c r="P340" s="65"/>
      <c r="Q340" s="71"/>
      <c r="R340" s="71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128"/>
      <c r="AS340" s="5"/>
      <c r="AT340" s="5"/>
      <c r="AU340" s="5"/>
      <c r="AV340" s="5"/>
      <c r="AW340" s="5"/>
      <c r="AX340" s="5"/>
      <c r="AY340" s="5"/>
      <c r="AZ340" s="2"/>
      <c r="BA340" s="2"/>
    </row>
    <row r="341" spans="2:53" s="3" customFormat="1" x14ac:dyDescent="0.2">
      <c r="B341" s="1"/>
      <c r="D341" s="118"/>
      <c r="E341" s="84"/>
      <c r="F341" s="84"/>
      <c r="G341" s="83"/>
      <c r="H341" s="74"/>
      <c r="I341" s="74"/>
      <c r="J341" s="74"/>
      <c r="K341" s="74"/>
      <c r="L341" s="75"/>
      <c r="M341" s="75"/>
      <c r="N341" s="75"/>
      <c r="O341" s="65"/>
      <c r="P341" s="65"/>
      <c r="Q341" s="71"/>
      <c r="R341" s="71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128"/>
      <c r="AS341" s="5"/>
      <c r="AT341" s="5"/>
      <c r="AU341" s="5"/>
      <c r="AV341" s="5"/>
      <c r="AW341" s="5"/>
      <c r="AX341" s="5"/>
      <c r="AY341" s="5"/>
      <c r="AZ341" s="2"/>
      <c r="BA341" s="2"/>
    </row>
    <row r="342" spans="2:53" s="3" customFormat="1" x14ac:dyDescent="0.2">
      <c r="B342" s="1"/>
      <c r="D342" s="118"/>
      <c r="E342" s="84"/>
      <c r="F342" s="84"/>
      <c r="G342" s="83"/>
      <c r="H342" s="74"/>
      <c r="I342" s="74"/>
      <c r="J342" s="74"/>
      <c r="K342" s="74"/>
      <c r="L342" s="75"/>
      <c r="M342" s="75"/>
      <c r="N342" s="75"/>
      <c r="O342" s="65"/>
      <c r="P342" s="65"/>
      <c r="Q342" s="71"/>
      <c r="R342" s="71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128"/>
      <c r="AS342" s="5"/>
      <c r="AT342" s="5"/>
      <c r="AU342" s="5"/>
      <c r="AV342" s="5"/>
      <c r="AW342" s="5"/>
      <c r="AX342" s="5"/>
      <c r="AY342" s="5"/>
      <c r="AZ342" s="2"/>
      <c r="BA342" s="2"/>
    </row>
    <row r="343" spans="2:53" s="3" customFormat="1" x14ac:dyDescent="0.2">
      <c r="B343" s="1"/>
      <c r="D343" s="118"/>
      <c r="E343" s="84"/>
      <c r="F343" s="84"/>
      <c r="G343" s="83"/>
      <c r="H343" s="74"/>
      <c r="I343" s="74"/>
      <c r="J343" s="74"/>
      <c r="K343" s="74"/>
      <c r="L343" s="75"/>
      <c r="M343" s="75"/>
      <c r="N343" s="75"/>
      <c r="O343" s="65"/>
      <c r="P343" s="65"/>
      <c r="Q343" s="71"/>
      <c r="R343" s="71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128"/>
      <c r="AS343" s="5"/>
      <c r="AT343" s="5"/>
      <c r="AU343" s="5"/>
      <c r="AV343" s="5"/>
      <c r="AW343" s="5"/>
      <c r="AX343" s="5"/>
      <c r="AY343" s="5"/>
      <c r="AZ343" s="2"/>
      <c r="BA343" s="2"/>
    </row>
    <row r="344" spans="2:53" s="3" customFormat="1" x14ac:dyDescent="0.2">
      <c r="B344" s="1"/>
      <c r="D344" s="118"/>
      <c r="E344" s="84"/>
      <c r="F344" s="84"/>
      <c r="G344" s="83"/>
      <c r="H344" s="74"/>
      <c r="I344" s="74"/>
      <c r="J344" s="74"/>
      <c r="K344" s="74"/>
      <c r="L344" s="75"/>
      <c r="M344" s="75"/>
      <c r="N344" s="75"/>
      <c r="O344" s="65"/>
      <c r="P344" s="65"/>
      <c r="Q344" s="71"/>
      <c r="R344" s="71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128"/>
      <c r="AS344" s="5"/>
      <c r="AT344" s="5"/>
      <c r="AU344" s="5"/>
      <c r="AV344" s="5"/>
      <c r="AW344" s="5"/>
      <c r="AX344" s="5"/>
      <c r="AY344" s="5"/>
      <c r="AZ344" s="2"/>
      <c r="BA344" s="2"/>
    </row>
    <row r="345" spans="2:53" s="3" customFormat="1" x14ac:dyDescent="0.2">
      <c r="B345" s="1"/>
      <c r="D345" s="118"/>
      <c r="E345" s="84"/>
      <c r="F345" s="84"/>
      <c r="G345" s="83"/>
      <c r="H345" s="74"/>
      <c r="I345" s="74"/>
      <c r="J345" s="74"/>
      <c r="K345" s="74"/>
      <c r="L345" s="75"/>
      <c r="M345" s="75"/>
      <c r="N345" s="75"/>
      <c r="O345" s="65"/>
      <c r="P345" s="65"/>
      <c r="Q345" s="71"/>
      <c r="R345" s="71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128"/>
      <c r="AS345" s="5"/>
      <c r="AT345" s="5"/>
      <c r="AU345" s="5"/>
      <c r="AV345" s="5"/>
      <c r="AW345" s="5"/>
      <c r="AX345" s="5"/>
      <c r="AY345" s="5"/>
      <c r="AZ345" s="2"/>
      <c r="BA345" s="2"/>
    </row>
    <row r="346" spans="2:53" s="3" customFormat="1" x14ac:dyDescent="0.2">
      <c r="B346" s="1"/>
      <c r="D346" s="118"/>
      <c r="E346" s="84"/>
      <c r="F346" s="84"/>
      <c r="G346" s="83"/>
      <c r="H346" s="74"/>
      <c r="I346" s="74"/>
      <c r="J346" s="74"/>
      <c r="K346" s="74"/>
      <c r="L346" s="75"/>
      <c r="M346" s="75"/>
      <c r="N346" s="75"/>
      <c r="O346" s="65"/>
      <c r="P346" s="65"/>
      <c r="Q346" s="71"/>
      <c r="R346" s="71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128"/>
      <c r="AS346" s="5"/>
      <c r="AT346" s="5"/>
      <c r="AU346" s="5"/>
      <c r="AV346" s="5"/>
      <c r="AW346" s="5"/>
      <c r="AX346" s="5"/>
      <c r="AY346" s="5"/>
      <c r="AZ346" s="2"/>
      <c r="BA346" s="2"/>
    </row>
    <row r="347" spans="2:53" s="3" customFormat="1" x14ac:dyDescent="0.2">
      <c r="B347" s="1"/>
      <c r="D347" s="118"/>
      <c r="E347" s="84"/>
      <c r="F347" s="84"/>
      <c r="G347" s="83"/>
      <c r="H347" s="74"/>
      <c r="I347" s="74"/>
      <c r="J347" s="74"/>
      <c r="K347" s="74"/>
      <c r="L347" s="75"/>
      <c r="M347" s="75"/>
      <c r="N347" s="75"/>
      <c r="O347" s="65"/>
      <c r="P347" s="65"/>
      <c r="Q347" s="71"/>
      <c r="R347" s="71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128"/>
      <c r="AS347" s="5"/>
      <c r="AT347" s="5"/>
      <c r="AU347" s="5"/>
      <c r="AV347" s="5"/>
      <c r="AW347" s="5"/>
      <c r="AX347" s="5"/>
      <c r="AY347" s="5"/>
      <c r="AZ347" s="2"/>
      <c r="BA347" s="2"/>
    </row>
    <row r="348" spans="2:53" s="3" customFormat="1" x14ac:dyDescent="0.2">
      <c r="B348" s="1"/>
      <c r="D348" s="118"/>
      <c r="E348" s="84"/>
      <c r="F348" s="84"/>
      <c r="G348" s="83"/>
      <c r="H348" s="74"/>
      <c r="I348" s="74"/>
      <c r="J348" s="74"/>
      <c r="K348" s="74"/>
      <c r="L348" s="75"/>
      <c r="M348" s="75"/>
      <c r="N348" s="75"/>
      <c r="O348" s="65"/>
      <c r="P348" s="65"/>
      <c r="Q348" s="71"/>
      <c r="R348" s="71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128"/>
      <c r="AS348" s="5"/>
      <c r="AT348" s="5"/>
      <c r="AU348" s="5"/>
      <c r="AV348" s="5"/>
      <c r="AW348" s="5"/>
      <c r="AX348" s="5"/>
      <c r="AY348" s="5"/>
      <c r="AZ348" s="2"/>
      <c r="BA348" s="2"/>
    </row>
    <row r="349" spans="2:53" s="3" customFormat="1" x14ac:dyDescent="0.2">
      <c r="B349" s="1"/>
      <c r="D349" s="118"/>
      <c r="E349" s="84"/>
      <c r="F349" s="84"/>
      <c r="G349" s="83"/>
      <c r="H349" s="74"/>
      <c r="I349" s="74"/>
      <c r="J349" s="74"/>
      <c r="K349" s="74"/>
      <c r="L349" s="75"/>
      <c r="M349" s="75"/>
      <c r="N349" s="75"/>
      <c r="O349" s="65"/>
      <c r="P349" s="65"/>
      <c r="Q349" s="71"/>
      <c r="R349" s="71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128"/>
      <c r="AS349" s="5"/>
      <c r="AT349" s="5"/>
      <c r="AU349" s="5"/>
      <c r="AV349" s="5"/>
      <c r="AW349" s="5"/>
      <c r="AX349" s="5"/>
      <c r="AY349" s="5"/>
      <c r="AZ349" s="2"/>
      <c r="BA349" s="2"/>
    </row>
    <row r="350" spans="2:53" s="3" customFormat="1" x14ac:dyDescent="0.2">
      <c r="B350" s="1"/>
      <c r="D350" s="118"/>
      <c r="E350" s="84"/>
      <c r="F350" s="84"/>
      <c r="G350" s="83"/>
      <c r="H350" s="74"/>
      <c r="I350" s="74"/>
      <c r="J350" s="74"/>
      <c r="K350" s="74"/>
      <c r="L350" s="75"/>
      <c r="M350" s="75"/>
      <c r="N350" s="75"/>
      <c r="O350" s="65"/>
      <c r="P350" s="65"/>
      <c r="Q350" s="71"/>
      <c r="R350" s="71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128"/>
      <c r="AS350" s="5"/>
      <c r="AT350" s="5"/>
      <c r="AU350" s="5"/>
      <c r="AV350" s="5"/>
      <c r="AW350" s="5"/>
      <c r="AX350" s="5"/>
      <c r="AY350" s="5"/>
      <c r="AZ350" s="2"/>
      <c r="BA350" s="2"/>
    </row>
    <row r="351" spans="2:53" s="3" customFormat="1" x14ac:dyDescent="0.2">
      <c r="B351" s="1"/>
      <c r="D351" s="118"/>
      <c r="E351" s="84"/>
      <c r="F351" s="84"/>
      <c r="G351" s="83"/>
      <c r="H351" s="74"/>
      <c r="I351" s="74"/>
      <c r="J351" s="74"/>
      <c r="K351" s="74"/>
      <c r="L351" s="75"/>
      <c r="M351" s="75"/>
      <c r="N351" s="75"/>
      <c r="O351" s="65"/>
      <c r="P351" s="65"/>
      <c r="Q351" s="71"/>
      <c r="R351" s="71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128"/>
      <c r="AS351" s="5"/>
      <c r="AT351" s="5"/>
      <c r="AU351" s="5"/>
      <c r="AV351" s="5"/>
      <c r="AW351" s="5"/>
      <c r="AX351" s="5"/>
      <c r="AY351" s="5"/>
      <c r="AZ351" s="2"/>
      <c r="BA351" s="2"/>
    </row>
    <row r="352" spans="2:53" s="3" customFormat="1" x14ac:dyDescent="0.2">
      <c r="B352" s="1"/>
      <c r="D352" s="118"/>
      <c r="E352" s="84"/>
      <c r="F352" s="84"/>
      <c r="G352" s="83"/>
      <c r="H352" s="74"/>
      <c r="I352" s="74"/>
      <c r="J352" s="74"/>
      <c r="K352" s="74"/>
      <c r="L352" s="75"/>
      <c r="M352" s="75"/>
      <c r="N352" s="75"/>
      <c r="O352" s="65"/>
      <c r="P352" s="65"/>
      <c r="Q352" s="71"/>
      <c r="R352" s="71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128"/>
      <c r="AS352" s="5"/>
      <c r="AT352" s="5"/>
      <c r="AU352" s="5"/>
      <c r="AV352" s="5"/>
      <c r="AW352" s="5"/>
      <c r="AX352" s="5"/>
      <c r="AY352" s="5"/>
      <c r="AZ352" s="2"/>
      <c r="BA352" s="2"/>
    </row>
    <row r="353" spans="2:53" s="3" customFormat="1" x14ac:dyDescent="0.2">
      <c r="B353" s="1"/>
      <c r="D353" s="118"/>
      <c r="E353" s="84"/>
      <c r="F353" s="84"/>
      <c r="G353" s="83"/>
      <c r="H353" s="74"/>
      <c r="I353" s="74"/>
      <c r="J353" s="74"/>
      <c r="K353" s="74"/>
      <c r="L353" s="75"/>
      <c r="M353" s="75"/>
      <c r="N353" s="75"/>
      <c r="O353" s="65"/>
      <c r="P353" s="65"/>
      <c r="Q353" s="71"/>
      <c r="R353" s="71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128"/>
      <c r="AS353" s="5"/>
      <c r="AT353" s="5"/>
      <c r="AU353" s="5"/>
      <c r="AV353" s="5"/>
      <c r="AW353" s="5"/>
      <c r="AX353" s="5"/>
      <c r="AY353" s="5"/>
      <c r="AZ353" s="2"/>
      <c r="BA353" s="2"/>
    </row>
    <row r="354" spans="2:53" s="3" customFormat="1" x14ac:dyDescent="0.2">
      <c r="B354" s="1"/>
      <c r="D354" s="118"/>
      <c r="E354" s="84"/>
      <c r="F354" s="84"/>
      <c r="G354" s="83"/>
      <c r="H354" s="74"/>
      <c r="I354" s="74"/>
      <c r="J354" s="74"/>
      <c r="K354" s="74"/>
      <c r="L354" s="75"/>
      <c r="M354" s="75"/>
      <c r="N354" s="75"/>
      <c r="O354" s="65"/>
      <c r="P354" s="65"/>
      <c r="Q354" s="71"/>
      <c r="R354" s="71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128"/>
      <c r="AS354" s="5"/>
      <c r="AT354" s="5"/>
      <c r="AU354" s="5"/>
      <c r="AV354" s="5"/>
      <c r="AW354" s="5"/>
      <c r="AX354" s="5"/>
      <c r="AY354" s="5"/>
      <c r="AZ354" s="2"/>
      <c r="BA354" s="2"/>
    </row>
    <row r="355" spans="2:53" s="3" customFormat="1" x14ac:dyDescent="0.2">
      <c r="B355" s="1"/>
      <c r="D355" s="118"/>
      <c r="E355" s="84"/>
      <c r="F355" s="84"/>
      <c r="G355" s="83"/>
      <c r="H355" s="74"/>
      <c r="I355" s="74"/>
      <c r="J355" s="74"/>
      <c r="K355" s="74"/>
      <c r="L355" s="75"/>
      <c r="M355" s="75"/>
      <c r="N355" s="75"/>
      <c r="O355" s="65"/>
      <c r="P355" s="65"/>
      <c r="Q355" s="71"/>
      <c r="R355" s="71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128"/>
      <c r="AS355" s="5"/>
      <c r="AT355" s="5"/>
      <c r="AU355" s="5"/>
      <c r="AV355" s="5"/>
      <c r="AW355" s="5"/>
      <c r="AX355" s="5"/>
      <c r="AY355" s="5"/>
      <c r="AZ355" s="2"/>
      <c r="BA355" s="2"/>
    </row>
    <row r="356" spans="2:53" s="3" customFormat="1" x14ac:dyDescent="0.2">
      <c r="B356" s="1"/>
      <c r="D356" s="118"/>
      <c r="E356" s="84"/>
      <c r="F356" s="84"/>
      <c r="G356" s="83"/>
      <c r="H356" s="74"/>
      <c r="I356" s="74"/>
      <c r="J356" s="74"/>
      <c r="K356" s="74"/>
      <c r="L356" s="75"/>
      <c r="M356" s="75"/>
      <c r="N356" s="75"/>
      <c r="O356" s="65"/>
      <c r="P356" s="65"/>
      <c r="Q356" s="71"/>
      <c r="R356" s="71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128"/>
      <c r="AS356" s="5"/>
      <c r="AT356" s="5"/>
      <c r="AU356" s="5"/>
      <c r="AV356" s="5"/>
      <c r="AW356" s="5"/>
      <c r="AX356" s="5"/>
      <c r="AY356" s="5"/>
      <c r="AZ356" s="2"/>
      <c r="BA356" s="2"/>
    </row>
    <row r="357" spans="2:53" s="3" customFormat="1" x14ac:dyDescent="0.2">
      <c r="B357" s="1"/>
      <c r="D357" s="118"/>
      <c r="E357" s="84"/>
      <c r="F357" s="84"/>
      <c r="G357" s="83"/>
      <c r="H357" s="74"/>
      <c r="I357" s="74"/>
      <c r="J357" s="74"/>
      <c r="K357" s="74"/>
      <c r="L357" s="75"/>
      <c r="M357" s="75"/>
      <c r="N357" s="75"/>
      <c r="O357" s="65"/>
      <c r="P357" s="65"/>
      <c r="Q357" s="71"/>
      <c r="R357" s="71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128"/>
      <c r="AS357" s="5"/>
      <c r="AT357" s="5"/>
      <c r="AU357" s="5"/>
      <c r="AV357" s="5"/>
      <c r="AW357" s="5"/>
      <c r="AX357" s="5"/>
      <c r="AY357" s="5"/>
      <c r="AZ357" s="2"/>
      <c r="BA357" s="2"/>
    </row>
    <row r="358" spans="2:53" s="3" customFormat="1" x14ac:dyDescent="0.2">
      <c r="B358" s="1"/>
      <c r="D358" s="118"/>
      <c r="E358" s="84"/>
      <c r="F358" s="84"/>
      <c r="G358" s="83"/>
      <c r="H358" s="74"/>
      <c r="I358" s="74"/>
      <c r="J358" s="74"/>
      <c r="K358" s="74"/>
      <c r="L358" s="75"/>
      <c r="M358" s="75"/>
      <c r="N358" s="75"/>
      <c r="O358" s="65"/>
      <c r="P358" s="65"/>
      <c r="Q358" s="71"/>
      <c r="R358" s="71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128"/>
      <c r="AS358" s="5"/>
      <c r="AT358" s="5"/>
      <c r="AU358" s="5"/>
      <c r="AV358" s="5"/>
      <c r="AW358" s="5"/>
      <c r="AX358" s="5"/>
      <c r="AY358" s="5"/>
      <c r="AZ358" s="2"/>
      <c r="BA358" s="2"/>
    </row>
    <row r="359" spans="2:53" s="3" customFormat="1" x14ac:dyDescent="0.2">
      <c r="B359" s="1"/>
      <c r="D359" s="118"/>
      <c r="E359" s="84"/>
      <c r="F359" s="84"/>
      <c r="G359" s="83"/>
      <c r="H359" s="74"/>
      <c r="I359" s="74"/>
      <c r="J359" s="74"/>
      <c r="K359" s="74"/>
      <c r="L359" s="75"/>
      <c r="M359" s="75"/>
      <c r="N359" s="75"/>
      <c r="O359" s="65"/>
      <c r="P359" s="65"/>
      <c r="Q359" s="71"/>
      <c r="R359" s="71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128"/>
      <c r="AS359" s="5"/>
      <c r="AT359" s="5"/>
      <c r="AU359" s="5"/>
      <c r="AV359" s="5"/>
      <c r="AW359" s="5"/>
      <c r="AX359" s="5"/>
      <c r="AY359" s="5"/>
      <c r="AZ359" s="2"/>
      <c r="BA359" s="2"/>
    </row>
    <row r="360" spans="2:53" s="3" customFormat="1" x14ac:dyDescent="0.2">
      <c r="B360" s="1"/>
      <c r="D360" s="118"/>
      <c r="E360" s="84"/>
      <c r="F360" s="84"/>
      <c r="G360" s="83"/>
      <c r="H360" s="74"/>
      <c r="I360" s="74"/>
      <c r="J360" s="74"/>
      <c r="K360" s="74"/>
      <c r="L360" s="75"/>
      <c r="M360" s="75"/>
      <c r="N360" s="75"/>
      <c r="O360" s="65"/>
      <c r="P360" s="65"/>
      <c r="Q360" s="71"/>
      <c r="R360" s="71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128"/>
      <c r="AS360" s="5"/>
      <c r="AT360" s="5"/>
      <c r="AU360" s="5"/>
      <c r="AV360" s="5"/>
      <c r="AW360" s="5"/>
      <c r="AX360" s="5"/>
      <c r="AY360" s="5"/>
      <c r="AZ360" s="2"/>
      <c r="BA360" s="2"/>
    </row>
    <row r="361" spans="2:53" s="3" customFormat="1" x14ac:dyDescent="0.2">
      <c r="B361" s="1"/>
      <c r="D361" s="118"/>
      <c r="E361" s="84"/>
      <c r="F361" s="84"/>
      <c r="G361" s="83"/>
      <c r="H361" s="74"/>
      <c r="I361" s="74"/>
      <c r="J361" s="74"/>
      <c r="K361" s="74"/>
      <c r="L361" s="75"/>
      <c r="M361" s="75"/>
      <c r="N361" s="75"/>
      <c r="O361" s="65"/>
      <c r="P361" s="65"/>
      <c r="Q361" s="71"/>
      <c r="R361" s="71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128"/>
      <c r="AS361" s="5"/>
      <c r="AT361" s="5"/>
      <c r="AU361" s="5"/>
      <c r="AV361" s="5"/>
      <c r="AW361" s="5"/>
      <c r="AX361" s="5"/>
      <c r="AY361" s="5"/>
      <c r="AZ361" s="2"/>
      <c r="BA361" s="2"/>
    </row>
    <row r="362" spans="2:53" s="3" customFormat="1" x14ac:dyDescent="0.2">
      <c r="B362" s="1"/>
      <c r="D362" s="118"/>
      <c r="E362" s="84"/>
      <c r="F362" s="84"/>
      <c r="G362" s="83"/>
      <c r="H362" s="74"/>
      <c r="I362" s="74"/>
      <c r="J362" s="74"/>
      <c r="K362" s="74"/>
      <c r="L362" s="75"/>
      <c r="M362" s="75"/>
      <c r="N362" s="75"/>
      <c r="O362" s="65"/>
      <c r="P362" s="65"/>
      <c r="Q362" s="71"/>
      <c r="R362" s="71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128"/>
      <c r="AS362" s="5"/>
      <c r="AT362" s="5"/>
      <c r="AU362" s="5"/>
      <c r="AV362" s="5"/>
      <c r="AW362" s="5"/>
      <c r="AX362" s="5"/>
      <c r="AY362" s="5"/>
      <c r="AZ362" s="2"/>
      <c r="BA362" s="2"/>
    </row>
    <row r="363" spans="2:53" s="3" customFormat="1" x14ac:dyDescent="0.2">
      <c r="B363" s="1"/>
      <c r="D363" s="118"/>
      <c r="E363" s="84"/>
      <c r="F363" s="84"/>
      <c r="G363" s="83"/>
      <c r="H363" s="74"/>
      <c r="I363" s="74"/>
      <c r="J363" s="74"/>
      <c r="K363" s="74"/>
      <c r="L363" s="75"/>
      <c r="M363" s="75"/>
      <c r="N363" s="75"/>
      <c r="O363" s="65"/>
      <c r="P363" s="65"/>
      <c r="Q363" s="71"/>
      <c r="R363" s="71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128"/>
      <c r="AS363" s="5"/>
      <c r="AT363" s="5"/>
      <c r="AU363" s="5"/>
      <c r="AV363" s="5"/>
      <c r="AW363" s="5"/>
      <c r="AX363" s="5"/>
      <c r="AY363" s="5"/>
      <c r="AZ363" s="2"/>
      <c r="BA363" s="2"/>
    </row>
    <row r="364" spans="2:53" s="3" customFormat="1" x14ac:dyDescent="0.2">
      <c r="B364" s="1"/>
      <c r="D364" s="118"/>
      <c r="E364" s="84"/>
      <c r="F364" s="84"/>
      <c r="G364" s="83"/>
      <c r="H364" s="74"/>
      <c r="I364" s="74"/>
      <c r="J364" s="74"/>
      <c r="K364" s="74"/>
      <c r="L364" s="75"/>
      <c r="M364" s="75"/>
      <c r="N364" s="75"/>
      <c r="O364" s="65"/>
      <c r="P364" s="65"/>
      <c r="Q364" s="71"/>
      <c r="R364" s="71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128"/>
      <c r="AS364" s="5"/>
      <c r="AT364" s="5"/>
      <c r="AU364" s="5"/>
      <c r="AV364" s="5"/>
      <c r="AW364" s="5"/>
      <c r="AX364" s="5"/>
      <c r="AY364" s="5"/>
      <c r="AZ364" s="2"/>
      <c r="BA364" s="2"/>
    </row>
    <row r="365" spans="2:53" s="3" customFormat="1" x14ac:dyDescent="0.2">
      <c r="B365" s="1"/>
      <c r="D365" s="118"/>
      <c r="E365" s="84"/>
      <c r="F365" s="84"/>
      <c r="G365" s="83"/>
      <c r="H365" s="74"/>
      <c r="I365" s="74"/>
      <c r="J365" s="74"/>
      <c r="K365" s="74"/>
      <c r="L365" s="75"/>
      <c r="M365" s="75"/>
      <c r="N365" s="75"/>
      <c r="O365" s="65"/>
      <c r="P365" s="65"/>
      <c r="Q365" s="71"/>
      <c r="R365" s="71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128"/>
      <c r="AS365" s="5"/>
      <c r="AT365" s="5"/>
      <c r="AU365" s="5"/>
      <c r="AV365" s="5"/>
      <c r="AW365" s="5"/>
      <c r="AX365" s="5"/>
      <c r="AY365" s="5"/>
      <c r="AZ365" s="2"/>
      <c r="BA365" s="2"/>
    </row>
    <row r="366" spans="2:53" s="3" customFormat="1" x14ac:dyDescent="0.2">
      <c r="B366" s="1"/>
      <c r="D366" s="118"/>
      <c r="E366" s="84"/>
      <c r="F366" s="84"/>
      <c r="G366" s="83"/>
      <c r="H366" s="74"/>
      <c r="I366" s="74"/>
      <c r="J366" s="74"/>
      <c r="K366" s="74"/>
      <c r="L366" s="75"/>
      <c r="M366" s="75"/>
      <c r="N366" s="75"/>
      <c r="O366" s="65"/>
      <c r="P366" s="65"/>
      <c r="Q366" s="71"/>
      <c r="R366" s="71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128"/>
      <c r="AS366" s="5"/>
      <c r="AT366" s="5"/>
      <c r="AU366" s="5"/>
      <c r="AV366" s="5"/>
      <c r="AW366" s="5"/>
      <c r="AX366" s="5"/>
      <c r="AY366" s="5"/>
      <c r="AZ366" s="2"/>
      <c r="BA366" s="2"/>
    </row>
    <row r="367" spans="2:53" s="3" customFormat="1" x14ac:dyDescent="0.2">
      <c r="B367" s="1"/>
      <c r="D367" s="118"/>
      <c r="E367" s="84"/>
      <c r="F367" s="84"/>
      <c r="G367" s="83"/>
      <c r="H367" s="74"/>
      <c r="I367" s="74"/>
      <c r="J367" s="74"/>
      <c r="K367" s="74"/>
      <c r="L367" s="75"/>
      <c r="M367" s="75"/>
      <c r="N367" s="75"/>
      <c r="O367" s="65"/>
      <c r="P367" s="65"/>
      <c r="Q367" s="71"/>
      <c r="R367" s="71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128"/>
      <c r="AS367" s="5"/>
      <c r="AT367" s="5"/>
      <c r="AU367" s="5"/>
      <c r="AV367" s="5"/>
      <c r="AW367" s="5"/>
      <c r="AX367" s="5"/>
      <c r="AY367" s="5"/>
      <c r="AZ367" s="2"/>
      <c r="BA367" s="2"/>
    </row>
    <row r="368" spans="2:53" s="3" customFormat="1" x14ac:dyDescent="0.2">
      <c r="B368" s="1"/>
      <c r="D368" s="118"/>
      <c r="E368" s="84"/>
      <c r="F368" s="84"/>
      <c r="G368" s="83"/>
      <c r="H368" s="74"/>
      <c r="I368" s="74"/>
      <c r="J368" s="74"/>
      <c r="K368" s="74"/>
      <c r="L368" s="75"/>
      <c r="M368" s="75"/>
      <c r="N368" s="75"/>
      <c r="O368" s="65"/>
      <c r="P368" s="65"/>
      <c r="Q368" s="71"/>
      <c r="R368" s="71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128"/>
      <c r="AS368" s="5"/>
      <c r="AT368" s="5"/>
      <c r="AU368" s="5"/>
      <c r="AV368" s="5"/>
      <c r="AW368" s="5"/>
      <c r="AX368" s="5"/>
      <c r="AY368" s="5"/>
      <c r="AZ368" s="2"/>
      <c r="BA368" s="2"/>
    </row>
    <row r="369" spans="2:53" s="3" customFormat="1" x14ac:dyDescent="0.2">
      <c r="B369" s="1"/>
      <c r="D369" s="118"/>
      <c r="E369" s="84"/>
      <c r="F369" s="84"/>
      <c r="G369" s="83"/>
      <c r="H369" s="74"/>
      <c r="I369" s="74"/>
      <c r="J369" s="74"/>
      <c r="K369" s="74"/>
      <c r="L369" s="75"/>
      <c r="M369" s="75"/>
      <c r="N369" s="75"/>
      <c r="O369" s="65"/>
      <c r="P369" s="65"/>
      <c r="Q369" s="71"/>
      <c r="R369" s="71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128"/>
      <c r="AS369" s="5"/>
      <c r="AT369" s="5"/>
      <c r="AU369" s="5"/>
      <c r="AV369" s="5"/>
      <c r="AW369" s="5"/>
      <c r="AX369" s="5"/>
      <c r="AY369" s="5"/>
      <c r="AZ369" s="2"/>
      <c r="BA369" s="2"/>
    </row>
    <row r="370" spans="2:53" s="3" customFormat="1" x14ac:dyDescent="0.2">
      <c r="B370" s="1"/>
      <c r="D370" s="118"/>
      <c r="E370" s="84"/>
      <c r="F370" s="84"/>
      <c r="G370" s="83"/>
      <c r="H370" s="74"/>
      <c r="I370" s="74"/>
      <c r="J370" s="74"/>
      <c r="K370" s="74"/>
      <c r="L370" s="75"/>
      <c r="M370" s="75"/>
      <c r="N370" s="75"/>
      <c r="O370" s="65"/>
      <c r="P370" s="65"/>
      <c r="Q370" s="71"/>
      <c r="R370" s="71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128"/>
      <c r="AS370" s="5"/>
      <c r="AT370" s="5"/>
      <c r="AU370" s="5"/>
      <c r="AV370" s="5"/>
      <c r="AW370" s="5"/>
      <c r="AX370" s="5"/>
      <c r="AY370" s="5"/>
      <c r="AZ370" s="2"/>
      <c r="BA370" s="2"/>
    </row>
    <row r="371" spans="2:53" s="3" customFormat="1" x14ac:dyDescent="0.2">
      <c r="B371" s="1"/>
      <c r="D371" s="118"/>
      <c r="E371" s="84"/>
      <c r="F371" s="84"/>
      <c r="G371" s="83"/>
      <c r="H371" s="74"/>
      <c r="I371" s="74"/>
      <c r="J371" s="74"/>
      <c r="K371" s="74"/>
      <c r="L371" s="75"/>
      <c r="M371" s="75"/>
      <c r="N371" s="75"/>
      <c r="O371" s="65"/>
      <c r="P371" s="65"/>
      <c r="Q371" s="71"/>
      <c r="R371" s="71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128"/>
      <c r="AS371" s="5"/>
      <c r="AT371" s="5"/>
      <c r="AU371" s="5"/>
      <c r="AV371" s="5"/>
      <c r="AW371" s="5"/>
      <c r="AX371" s="5"/>
      <c r="AY371" s="5"/>
      <c r="AZ371" s="2"/>
      <c r="BA371" s="2"/>
    </row>
    <row r="372" spans="2:53" s="3" customFormat="1" x14ac:dyDescent="0.2">
      <c r="B372" s="1"/>
      <c r="D372" s="118"/>
      <c r="E372" s="84"/>
      <c r="F372" s="84"/>
      <c r="G372" s="83"/>
      <c r="H372" s="74"/>
      <c r="I372" s="74"/>
      <c r="J372" s="74"/>
      <c r="K372" s="74"/>
      <c r="L372" s="75"/>
      <c r="M372" s="75"/>
      <c r="N372" s="75"/>
      <c r="O372" s="65"/>
      <c r="P372" s="65"/>
      <c r="Q372" s="71"/>
      <c r="R372" s="71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128"/>
      <c r="AS372" s="5"/>
      <c r="AT372" s="5"/>
      <c r="AU372" s="5"/>
      <c r="AV372" s="5"/>
      <c r="AW372" s="5"/>
      <c r="AX372" s="5"/>
      <c r="AY372" s="5"/>
      <c r="AZ372" s="2"/>
      <c r="BA372" s="2"/>
    </row>
    <row r="373" spans="2:53" s="3" customFormat="1" x14ac:dyDescent="0.2">
      <c r="B373" s="1"/>
      <c r="D373" s="118"/>
      <c r="E373" s="84"/>
      <c r="F373" s="84"/>
      <c r="G373" s="83"/>
      <c r="H373" s="74"/>
      <c r="I373" s="74"/>
      <c r="J373" s="74"/>
      <c r="K373" s="74"/>
      <c r="L373" s="75"/>
      <c r="M373" s="75"/>
      <c r="N373" s="75"/>
      <c r="O373" s="65"/>
      <c r="P373" s="65"/>
      <c r="Q373" s="71"/>
      <c r="R373" s="71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128"/>
      <c r="AS373" s="5"/>
      <c r="AT373" s="5"/>
      <c r="AU373" s="5"/>
      <c r="AV373" s="5"/>
      <c r="AW373" s="5"/>
      <c r="AX373" s="5"/>
      <c r="AY373" s="5"/>
      <c r="AZ373" s="2"/>
      <c r="BA373" s="2"/>
    </row>
    <row r="374" spans="2:53" s="3" customFormat="1" x14ac:dyDescent="0.2">
      <c r="B374" s="1"/>
      <c r="D374" s="118"/>
      <c r="E374" s="84"/>
      <c r="F374" s="84"/>
      <c r="G374" s="83"/>
      <c r="H374" s="74"/>
      <c r="I374" s="74"/>
      <c r="J374" s="74"/>
      <c r="K374" s="74"/>
      <c r="L374" s="75"/>
      <c r="M374" s="75"/>
      <c r="N374" s="75"/>
      <c r="O374" s="65"/>
      <c r="P374" s="65"/>
      <c r="Q374" s="71"/>
      <c r="R374" s="71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128"/>
      <c r="AS374" s="5"/>
      <c r="AT374" s="5"/>
      <c r="AU374" s="5"/>
      <c r="AV374" s="5"/>
      <c r="AW374" s="5"/>
      <c r="AX374" s="5"/>
      <c r="AY374" s="5"/>
      <c r="AZ374" s="2"/>
      <c r="BA374" s="2"/>
    </row>
    <row r="375" spans="2:53" s="3" customFormat="1" x14ac:dyDescent="0.2">
      <c r="B375" s="1"/>
      <c r="D375" s="118"/>
      <c r="E375" s="84"/>
      <c r="F375" s="84"/>
      <c r="G375" s="83"/>
      <c r="H375" s="74"/>
      <c r="I375" s="74"/>
      <c r="J375" s="74"/>
      <c r="K375" s="74"/>
      <c r="L375" s="75"/>
      <c r="M375" s="75"/>
      <c r="N375" s="75"/>
      <c r="O375" s="65"/>
      <c r="P375" s="65"/>
      <c r="Q375" s="71"/>
      <c r="R375" s="71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128"/>
      <c r="AS375" s="5"/>
      <c r="AT375" s="5"/>
      <c r="AU375" s="5"/>
      <c r="AV375" s="5"/>
      <c r="AW375" s="5"/>
      <c r="AX375" s="5"/>
      <c r="AY375" s="5"/>
      <c r="AZ375" s="2"/>
      <c r="BA375" s="2"/>
    </row>
    <row r="376" spans="2:53" s="3" customFormat="1" x14ac:dyDescent="0.2">
      <c r="B376" s="1"/>
      <c r="D376" s="118"/>
      <c r="E376" s="84"/>
      <c r="F376" s="84"/>
      <c r="G376" s="83"/>
      <c r="H376" s="74"/>
      <c r="I376" s="74"/>
      <c r="J376" s="74"/>
      <c r="K376" s="74"/>
      <c r="L376" s="75"/>
      <c r="M376" s="75"/>
      <c r="N376" s="75"/>
      <c r="O376" s="65"/>
      <c r="P376" s="65"/>
      <c r="Q376" s="71"/>
      <c r="R376" s="71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128"/>
      <c r="AS376" s="5"/>
      <c r="AT376" s="5"/>
      <c r="AU376" s="5"/>
      <c r="AV376" s="5"/>
      <c r="AW376" s="5"/>
      <c r="AX376" s="5"/>
      <c r="AY376" s="5"/>
      <c r="AZ376" s="2"/>
      <c r="BA376" s="2"/>
    </row>
    <row r="377" spans="2:53" s="3" customFormat="1" x14ac:dyDescent="0.2">
      <c r="B377" s="1"/>
      <c r="D377" s="118"/>
      <c r="E377" s="84"/>
      <c r="F377" s="84"/>
      <c r="G377" s="83"/>
      <c r="H377" s="74"/>
      <c r="I377" s="74"/>
      <c r="J377" s="74"/>
      <c r="K377" s="74"/>
      <c r="L377" s="75"/>
      <c r="M377" s="75"/>
      <c r="N377" s="75"/>
      <c r="O377" s="65"/>
      <c r="P377" s="65"/>
      <c r="Q377" s="71"/>
      <c r="R377" s="71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128"/>
      <c r="AS377" s="5"/>
      <c r="AT377" s="5"/>
      <c r="AU377" s="5"/>
      <c r="AV377" s="5"/>
      <c r="AW377" s="5"/>
      <c r="AX377" s="5"/>
      <c r="AY377" s="5"/>
      <c r="AZ377" s="2"/>
      <c r="BA377" s="2"/>
    </row>
    <row r="378" spans="2:53" s="3" customFormat="1" x14ac:dyDescent="0.2">
      <c r="B378" s="1"/>
      <c r="D378" s="118"/>
      <c r="E378" s="84"/>
      <c r="F378" s="84"/>
      <c r="G378" s="83"/>
      <c r="H378" s="74"/>
      <c r="I378" s="74"/>
      <c r="J378" s="74"/>
      <c r="K378" s="74"/>
      <c r="L378" s="75"/>
      <c r="M378" s="75"/>
      <c r="N378" s="75"/>
      <c r="O378" s="65"/>
      <c r="P378" s="65"/>
      <c r="Q378" s="71"/>
      <c r="R378" s="71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128"/>
      <c r="AS378" s="5"/>
      <c r="AT378" s="5"/>
      <c r="AU378" s="5"/>
      <c r="AV378" s="5"/>
      <c r="AW378" s="5"/>
      <c r="AX378" s="5"/>
      <c r="AY378" s="5"/>
      <c r="AZ378" s="2"/>
      <c r="BA378" s="2"/>
    </row>
    <row r="379" spans="2:53" s="3" customFormat="1" x14ac:dyDescent="0.2">
      <c r="B379" s="1"/>
      <c r="D379" s="118"/>
      <c r="E379" s="84"/>
      <c r="F379" s="84"/>
      <c r="G379" s="83"/>
      <c r="H379" s="74"/>
      <c r="I379" s="74"/>
      <c r="J379" s="74"/>
      <c r="K379" s="74"/>
      <c r="L379" s="75"/>
      <c r="M379" s="75"/>
      <c r="N379" s="75"/>
      <c r="O379" s="65"/>
      <c r="P379" s="65"/>
      <c r="Q379" s="71"/>
      <c r="R379" s="71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128"/>
      <c r="AS379" s="5"/>
      <c r="AT379" s="5"/>
      <c r="AU379" s="5"/>
      <c r="AV379" s="5"/>
      <c r="AW379" s="5"/>
      <c r="AX379" s="5"/>
      <c r="AY379" s="5"/>
      <c r="AZ379" s="2"/>
      <c r="BA379" s="2"/>
    </row>
    <row r="380" spans="2:53" s="3" customFormat="1" x14ac:dyDescent="0.2">
      <c r="B380" s="1"/>
      <c r="D380" s="118"/>
      <c r="E380" s="84"/>
      <c r="F380" s="84"/>
      <c r="G380" s="83"/>
      <c r="H380" s="74"/>
      <c r="I380" s="74"/>
      <c r="J380" s="74"/>
      <c r="K380" s="74"/>
      <c r="L380" s="75"/>
      <c r="M380" s="75"/>
      <c r="N380" s="75"/>
      <c r="O380" s="65"/>
      <c r="P380" s="65"/>
      <c r="Q380" s="71"/>
      <c r="R380" s="71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128"/>
      <c r="AS380" s="5"/>
      <c r="AT380" s="5"/>
      <c r="AU380" s="5"/>
      <c r="AV380" s="5"/>
      <c r="AW380" s="5"/>
      <c r="AX380" s="5"/>
      <c r="AY380" s="5"/>
      <c r="AZ380" s="2"/>
      <c r="BA380" s="2"/>
    </row>
    <row r="381" spans="2:53" s="3" customFormat="1" x14ac:dyDescent="0.2">
      <c r="B381" s="1"/>
      <c r="D381" s="118"/>
      <c r="E381" s="84"/>
      <c r="F381" s="84"/>
      <c r="G381" s="83"/>
      <c r="H381" s="74"/>
      <c r="I381" s="74"/>
      <c r="J381" s="74"/>
      <c r="K381" s="74"/>
      <c r="L381" s="75"/>
      <c r="M381" s="75"/>
      <c r="N381" s="75"/>
      <c r="O381" s="65"/>
      <c r="P381" s="65"/>
      <c r="Q381" s="71"/>
      <c r="R381" s="71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128"/>
      <c r="AS381" s="5"/>
      <c r="AT381" s="5"/>
      <c r="AU381" s="5"/>
      <c r="AV381" s="5"/>
      <c r="AW381" s="5"/>
      <c r="AX381" s="5"/>
      <c r="AY381" s="5"/>
      <c r="AZ381" s="2"/>
      <c r="BA381" s="2"/>
    </row>
    <row r="382" spans="2:53" s="3" customFormat="1" x14ac:dyDescent="0.2">
      <c r="B382" s="1"/>
      <c r="D382" s="118"/>
      <c r="E382" s="84"/>
      <c r="F382" s="84"/>
      <c r="G382" s="83"/>
      <c r="H382" s="74"/>
      <c r="I382" s="74"/>
      <c r="J382" s="74"/>
      <c r="K382" s="74"/>
      <c r="L382" s="75"/>
      <c r="M382" s="75"/>
      <c r="N382" s="75"/>
      <c r="O382" s="65"/>
      <c r="P382" s="65"/>
      <c r="Q382" s="71"/>
      <c r="R382" s="71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128"/>
      <c r="AS382" s="5"/>
      <c r="AT382" s="5"/>
      <c r="AU382" s="5"/>
      <c r="AV382" s="5"/>
      <c r="AW382" s="5"/>
      <c r="AX382" s="5"/>
      <c r="AY382" s="5"/>
      <c r="AZ382" s="2"/>
      <c r="BA382" s="2"/>
    </row>
    <row r="383" spans="2:53" s="3" customFormat="1" x14ac:dyDescent="0.2">
      <c r="B383" s="1"/>
      <c r="D383" s="118"/>
      <c r="E383" s="84"/>
      <c r="F383" s="84"/>
      <c r="G383" s="83"/>
      <c r="H383" s="74"/>
      <c r="I383" s="74"/>
      <c r="J383" s="74"/>
      <c r="K383" s="74"/>
      <c r="L383" s="75"/>
      <c r="M383" s="75"/>
      <c r="N383" s="75"/>
      <c r="O383" s="65"/>
      <c r="P383" s="65"/>
      <c r="Q383" s="71"/>
      <c r="R383" s="71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128"/>
      <c r="AS383" s="5"/>
      <c r="AT383" s="5"/>
      <c r="AU383" s="5"/>
      <c r="AV383" s="5"/>
      <c r="AW383" s="5"/>
      <c r="AX383" s="5"/>
      <c r="AY383" s="5"/>
      <c r="AZ383" s="2"/>
      <c r="BA383" s="2"/>
    </row>
    <row r="384" spans="2:53" s="3" customFormat="1" x14ac:dyDescent="0.2">
      <c r="B384" s="1"/>
      <c r="D384" s="118"/>
      <c r="E384" s="84"/>
      <c r="F384" s="84"/>
      <c r="G384" s="83"/>
      <c r="H384" s="74"/>
      <c r="I384" s="74"/>
      <c r="J384" s="74"/>
      <c r="K384" s="74"/>
      <c r="L384" s="75"/>
      <c r="M384" s="75"/>
      <c r="N384" s="75"/>
      <c r="O384" s="65"/>
      <c r="P384" s="65"/>
      <c r="Q384" s="71"/>
      <c r="R384" s="71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128"/>
      <c r="AS384" s="5"/>
      <c r="AT384" s="5"/>
      <c r="AU384" s="5"/>
      <c r="AV384" s="5"/>
      <c r="AW384" s="5"/>
      <c r="AX384" s="5"/>
      <c r="AY384" s="5"/>
      <c r="AZ384" s="2"/>
      <c r="BA384" s="2"/>
    </row>
    <row r="385" spans="2:53" s="3" customFormat="1" x14ac:dyDescent="0.2">
      <c r="B385" s="1"/>
      <c r="D385" s="118"/>
      <c r="E385" s="84"/>
      <c r="F385" s="84"/>
      <c r="G385" s="83"/>
      <c r="H385" s="74"/>
      <c r="I385" s="74"/>
      <c r="J385" s="74"/>
      <c r="K385" s="74"/>
      <c r="L385" s="75"/>
      <c r="M385" s="75"/>
      <c r="N385" s="75"/>
      <c r="O385" s="65"/>
      <c r="P385" s="65"/>
      <c r="Q385" s="71"/>
      <c r="R385" s="71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128"/>
      <c r="AS385" s="5"/>
      <c r="AT385" s="5"/>
      <c r="AU385" s="5"/>
      <c r="AV385" s="5"/>
      <c r="AW385" s="5"/>
      <c r="AX385" s="5"/>
      <c r="AY385" s="5"/>
      <c r="AZ385" s="2"/>
      <c r="BA385" s="2"/>
    </row>
    <row r="386" spans="2:53" s="3" customFormat="1" x14ac:dyDescent="0.2">
      <c r="B386" s="1"/>
      <c r="D386" s="118"/>
      <c r="E386" s="84"/>
      <c r="F386" s="84"/>
      <c r="G386" s="83"/>
      <c r="H386" s="74"/>
      <c r="I386" s="74"/>
      <c r="J386" s="74"/>
      <c r="K386" s="74"/>
      <c r="L386" s="75"/>
      <c r="M386" s="75"/>
      <c r="N386" s="75"/>
      <c r="O386" s="65"/>
      <c r="P386" s="65"/>
      <c r="Q386" s="71"/>
      <c r="R386" s="71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128"/>
      <c r="AS386" s="5"/>
      <c r="AT386" s="5"/>
      <c r="AU386" s="5"/>
      <c r="AV386" s="5"/>
      <c r="AW386" s="5"/>
      <c r="AX386" s="5"/>
      <c r="AY386" s="5"/>
      <c r="AZ386" s="2"/>
      <c r="BA386" s="2"/>
    </row>
    <row r="387" spans="2:53" s="3" customFormat="1" x14ac:dyDescent="0.2">
      <c r="B387" s="1"/>
      <c r="D387" s="118"/>
      <c r="E387" s="84"/>
      <c r="F387" s="84"/>
      <c r="G387" s="83"/>
      <c r="H387" s="74"/>
      <c r="I387" s="74"/>
      <c r="J387" s="74"/>
      <c r="K387" s="74"/>
      <c r="L387" s="75"/>
      <c r="M387" s="75"/>
      <c r="N387" s="75"/>
      <c r="O387" s="65"/>
      <c r="P387" s="65"/>
      <c r="Q387" s="71"/>
      <c r="R387" s="71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128"/>
      <c r="AS387" s="5"/>
      <c r="AT387" s="5"/>
      <c r="AU387" s="5"/>
      <c r="AV387" s="5"/>
      <c r="AW387" s="5"/>
      <c r="AX387" s="5"/>
      <c r="AY387" s="5"/>
      <c r="AZ387" s="2"/>
      <c r="BA387" s="2"/>
    </row>
    <row r="388" spans="2:53" s="3" customFormat="1" x14ac:dyDescent="0.2">
      <c r="B388" s="1"/>
      <c r="D388" s="118"/>
      <c r="E388" s="84"/>
      <c r="F388" s="84"/>
      <c r="G388" s="83"/>
      <c r="H388" s="74"/>
      <c r="I388" s="74"/>
      <c r="J388" s="74"/>
      <c r="K388" s="74"/>
      <c r="L388" s="75"/>
      <c r="M388" s="75"/>
      <c r="N388" s="75"/>
      <c r="O388" s="65"/>
      <c r="P388" s="65"/>
      <c r="Q388" s="71"/>
      <c r="R388" s="71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128"/>
      <c r="AS388" s="5"/>
      <c r="AT388" s="5"/>
      <c r="AU388" s="5"/>
      <c r="AV388" s="5"/>
      <c r="AW388" s="5"/>
      <c r="AX388" s="5"/>
      <c r="AY388" s="5"/>
      <c r="AZ388" s="2"/>
      <c r="BA388" s="2"/>
    </row>
    <row r="389" spans="2:53" s="3" customFormat="1" x14ac:dyDescent="0.2">
      <c r="B389" s="1"/>
      <c r="D389" s="118"/>
      <c r="E389" s="84"/>
      <c r="F389" s="84"/>
      <c r="G389" s="83"/>
      <c r="H389" s="74"/>
      <c r="I389" s="74"/>
      <c r="J389" s="74"/>
      <c r="K389" s="74"/>
      <c r="L389" s="75"/>
      <c r="M389" s="75"/>
      <c r="N389" s="75"/>
      <c r="O389" s="65"/>
      <c r="P389" s="65"/>
      <c r="Q389" s="71"/>
      <c r="R389" s="71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128"/>
      <c r="AS389" s="5"/>
      <c r="AT389" s="5"/>
      <c r="AU389" s="5"/>
      <c r="AV389" s="5"/>
      <c r="AW389" s="5"/>
      <c r="AX389" s="5"/>
      <c r="AY389" s="5"/>
      <c r="AZ389" s="2"/>
      <c r="BA389" s="2"/>
    </row>
    <row r="390" spans="2:53" s="3" customFormat="1" x14ac:dyDescent="0.2">
      <c r="B390" s="1"/>
      <c r="D390" s="118"/>
      <c r="E390" s="84"/>
      <c r="F390" s="84"/>
      <c r="G390" s="83"/>
      <c r="H390" s="74"/>
      <c r="I390" s="74"/>
      <c r="J390" s="74"/>
      <c r="K390" s="74"/>
      <c r="L390" s="75"/>
      <c r="M390" s="75"/>
      <c r="N390" s="75"/>
      <c r="O390" s="65"/>
      <c r="P390" s="65"/>
      <c r="Q390" s="71"/>
      <c r="R390" s="71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128"/>
      <c r="AS390" s="5"/>
      <c r="AT390" s="5"/>
      <c r="AU390" s="5"/>
      <c r="AV390" s="5"/>
      <c r="AW390" s="5"/>
      <c r="AX390" s="5"/>
      <c r="AY390" s="5"/>
      <c r="AZ390" s="2"/>
      <c r="BA390" s="2"/>
    </row>
    <row r="391" spans="2:53" s="3" customFormat="1" x14ac:dyDescent="0.2">
      <c r="B391" s="1"/>
      <c r="D391" s="118"/>
      <c r="E391" s="84"/>
      <c r="F391" s="84"/>
      <c r="G391" s="83"/>
      <c r="H391" s="74"/>
      <c r="I391" s="74"/>
      <c r="J391" s="74"/>
      <c r="K391" s="74"/>
      <c r="L391" s="75"/>
      <c r="M391" s="75"/>
      <c r="N391" s="75"/>
      <c r="O391" s="65"/>
      <c r="P391" s="65"/>
      <c r="Q391" s="71"/>
      <c r="R391" s="71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128"/>
      <c r="AS391" s="5"/>
      <c r="AT391" s="5"/>
      <c r="AU391" s="5"/>
      <c r="AV391" s="5"/>
      <c r="AW391" s="5"/>
      <c r="AX391" s="5"/>
      <c r="AY391" s="5"/>
      <c r="AZ391" s="2"/>
      <c r="BA391" s="2"/>
    </row>
    <row r="392" spans="2:53" s="3" customFormat="1" x14ac:dyDescent="0.2">
      <c r="B392" s="1"/>
      <c r="D392" s="118"/>
      <c r="E392" s="84"/>
      <c r="F392" s="84"/>
      <c r="G392" s="83"/>
      <c r="H392" s="74"/>
      <c r="I392" s="74"/>
      <c r="J392" s="74"/>
      <c r="K392" s="74"/>
      <c r="L392" s="75"/>
      <c r="M392" s="75"/>
      <c r="N392" s="75"/>
      <c r="O392" s="65"/>
      <c r="P392" s="65"/>
      <c r="Q392" s="71"/>
      <c r="R392" s="71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128"/>
      <c r="AS392" s="5"/>
      <c r="AT392" s="5"/>
      <c r="AU392" s="5"/>
      <c r="AV392" s="5"/>
      <c r="AW392" s="5"/>
      <c r="AX392" s="5"/>
      <c r="AY392" s="5"/>
      <c r="AZ392" s="2"/>
      <c r="BA392" s="2"/>
    </row>
    <row r="393" spans="2:53" s="3" customFormat="1" x14ac:dyDescent="0.2">
      <c r="B393" s="1"/>
      <c r="D393" s="118"/>
      <c r="E393" s="84"/>
      <c r="F393" s="84"/>
      <c r="G393" s="83"/>
      <c r="H393" s="74"/>
      <c r="I393" s="74"/>
      <c r="J393" s="74"/>
      <c r="K393" s="74"/>
      <c r="L393" s="75"/>
      <c r="M393" s="75"/>
      <c r="N393" s="75"/>
      <c r="O393" s="65"/>
      <c r="P393" s="65"/>
      <c r="Q393" s="71"/>
      <c r="R393" s="71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128"/>
      <c r="AS393" s="5"/>
      <c r="AT393" s="5"/>
      <c r="AU393" s="5"/>
      <c r="AV393" s="5"/>
      <c r="AW393" s="5"/>
      <c r="AX393" s="5"/>
      <c r="AY393" s="5"/>
      <c r="AZ393" s="2"/>
      <c r="BA393" s="2"/>
    </row>
    <row r="394" spans="2:53" s="3" customFormat="1" x14ac:dyDescent="0.2">
      <c r="B394" s="1"/>
      <c r="D394" s="118"/>
      <c r="E394" s="84"/>
      <c r="F394" s="84"/>
      <c r="G394" s="83"/>
      <c r="H394" s="74"/>
      <c r="I394" s="74"/>
      <c r="J394" s="74"/>
      <c r="K394" s="74"/>
      <c r="L394" s="75"/>
      <c r="M394" s="75"/>
      <c r="N394" s="75"/>
      <c r="O394" s="65"/>
      <c r="P394" s="65"/>
      <c r="Q394" s="71"/>
      <c r="R394" s="71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128"/>
      <c r="AS394" s="5"/>
      <c r="AT394" s="5"/>
      <c r="AU394" s="5"/>
      <c r="AV394" s="5"/>
      <c r="AW394" s="5"/>
      <c r="AX394" s="5"/>
      <c r="AY394" s="5"/>
      <c r="AZ394" s="2"/>
      <c r="BA394" s="2"/>
    </row>
    <row r="395" spans="2:53" s="3" customFormat="1" x14ac:dyDescent="0.2">
      <c r="B395" s="1"/>
      <c r="D395" s="118"/>
      <c r="E395" s="84"/>
      <c r="F395" s="84"/>
      <c r="G395" s="83"/>
      <c r="H395" s="74"/>
      <c r="I395" s="74"/>
      <c r="J395" s="74"/>
      <c r="K395" s="74"/>
      <c r="L395" s="75"/>
      <c r="M395" s="75"/>
      <c r="N395" s="75"/>
      <c r="O395" s="65"/>
      <c r="P395" s="65"/>
      <c r="Q395" s="71"/>
      <c r="R395" s="71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128"/>
      <c r="AS395" s="5"/>
      <c r="AT395" s="5"/>
      <c r="AU395" s="5"/>
      <c r="AV395" s="5"/>
      <c r="AW395" s="5"/>
      <c r="AX395" s="5"/>
      <c r="AY395" s="5"/>
      <c r="AZ395" s="2"/>
      <c r="BA395" s="2"/>
    </row>
    <row r="396" spans="2:53" s="3" customFormat="1" x14ac:dyDescent="0.2">
      <c r="B396" s="1"/>
      <c r="D396" s="118"/>
      <c r="E396" s="84"/>
      <c r="F396" s="84"/>
      <c r="G396" s="83"/>
      <c r="H396" s="74"/>
      <c r="I396" s="74"/>
      <c r="J396" s="74"/>
      <c r="K396" s="74"/>
      <c r="L396" s="75"/>
      <c r="M396" s="75"/>
      <c r="N396" s="75"/>
      <c r="O396" s="65"/>
      <c r="P396" s="65"/>
      <c r="Q396" s="71"/>
      <c r="R396" s="71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128"/>
      <c r="AS396" s="5"/>
      <c r="AT396" s="5"/>
      <c r="AU396" s="5"/>
      <c r="AV396" s="5"/>
      <c r="AW396" s="5"/>
      <c r="AX396" s="5"/>
      <c r="AY396" s="5"/>
      <c r="AZ396" s="2"/>
      <c r="BA396" s="2"/>
    </row>
    <row r="397" spans="2:53" s="3" customFormat="1" x14ac:dyDescent="0.2">
      <c r="B397" s="1"/>
      <c r="D397" s="118"/>
      <c r="E397" s="84"/>
      <c r="F397" s="84"/>
      <c r="G397" s="83"/>
      <c r="H397" s="74"/>
      <c r="I397" s="74"/>
      <c r="J397" s="74"/>
      <c r="K397" s="74"/>
      <c r="L397" s="75"/>
      <c r="M397" s="75"/>
      <c r="N397" s="75"/>
      <c r="O397" s="65"/>
      <c r="P397" s="65"/>
      <c r="Q397" s="71"/>
      <c r="R397" s="71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128"/>
      <c r="AS397" s="5"/>
      <c r="AT397" s="5"/>
      <c r="AU397" s="5"/>
      <c r="AV397" s="5"/>
      <c r="AW397" s="5"/>
      <c r="AX397" s="5"/>
      <c r="AY397" s="5"/>
      <c r="AZ397" s="2"/>
      <c r="BA397" s="2"/>
    </row>
    <row r="398" spans="2:53" s="3" customFormat="1" x14ac:dyDescent="0.2">
      <c r="B398" s="1"/>
      <c r="D398" s="118"/>
      <c r="E398" s="84"/>
      <c r="F398" s="84"/>
      <c r="G398" s="83"/>
      <c r="H398" s="74"/>
      <c r="I398" s="74"/>
      <c r="J398" s="74"/>
      <c r="K398" s="74"/>
      <c r="L398" s="75"/>
      <c r="M398" s="75"/>
      <c r="N398" s="75"/>
      <c r="O398" s="65"/>
      <c r="P398" s="65"/>
      <c r="Q398" s="71"/>
      <c r="R398" s="71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128"/>
      <c r="AS398" s="5"/>
      <c r="AT398" s="5"/>
      <c r="AU398" s="5"/>
      <c r="AV398" s="5"/>
      <c r="AW398" s="5"/>
      <c r="AX398" s="5"/>
      <c r="AY398" s="5"/>
      <c r="AZ398" s="2"/>
      <c r="BA398" s="2"/>
    </row>
    <row r="399" spans="2:53" s="3" customFormat="1" x14ac:dyDescent="0.2">
      <c r="B399" s="1"/>
      <c r="D399" s="118"/>
      <c r="E399" s="84"/>
      <c r="F399" s="84"/>
      <c r="G399" s="83"/>
      <c r="H399" s="74"/>
      <c r="I399" s="74"/>
      <c r="J399" s="74"/>
      <c r="K399" s="74"/>
      <c r="L399" s="75"/>
      <c r="M399" s="75"/>
      <c r="N399" s="75"/>
      <c r="O399" s="65"/>
      <c r="P399" s="65"/>
      <c r="Q399" s="71"/>
      <c r="R399" s="71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128"/>
      <c r="AS399" s="5"/>
      <c r="AT399" s="5"/>
      <c r="AU399" s="5"/>
      <c r="AV399" s="5"/>
      <c r="AW399" s="5"/>
      <c r="AX399" s="5"/>
      <c r="AY399" s="5"/>
      <c r="AZ399" s="2"/>
      <c r="BA399" s="2"/>
    </row>
    <row r="400" spans="2:53" s="3" customFormat="1" x14ac:dyDescent="0.2">
      <c r="B400" s="1"/>
      <c r="D400" s="118"/>
      <c r="E400" s="84"/>
      <c r="F400" s="84"/>
      <c r="G400" s="83"/>
      <c r="H400" s="74"/>
      <c r="I400" s="74"/>
      <c r="J400" s="74"/>
      <c r="K400" s="74"/>
      <c r="L400" s="75"/>
      <c r="M400" s="75"/>
      <c r="N400" s="75"/>
      <c r="O400" s="65"/>
      <c r="P400" s="65"/>
      <c r="Q400" s="71"/>
      <c r="R400" s="71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128"/>
      <c r="AS400" s="5"/>
      <c r="AT400" s="5"/>
      <c r="AU400" s="5"/>
      <c r="AV400" s="5"/>
      <c r="AW400" s="5"/>
      <c r="AX400" s="5"/>
      <c r="AY400" s="5"/>
      <c r="AZ400" s="2"/>
      <c r="BA400" s="2"/>
    </row>
    <row r="401" spans="2:53" s="3" customFormat="1" x14ac:dyDescent="0.2">
      <c r="B401" s="1"/>
      <c r="D401" s="118"/>
      <c r="E401" s="84"/>
      <c r="F401" s="84"/>
      <c r="G401" s="83"/>
      <c r="H401" s="74"/>
      <c r="I401" s="74"/>
      <c r="J401" s="74"/>
      <c r="K401" s="74"/>
      <c r="L401" s="75"/>
      <c r="M401" s="75"/>
      <c r="N401" s="75"/>
      <c r="O401" s="65"/>
      <c r="P401" s="65"/>
      <c r="Q401" s="71"/>
      <c r="R401" s="71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128"/>
      <c r="AS401" s="5"/>
      <c r="AT401" s="5"/>
      <c r="AU401" s="5"/>
      <c r="AV401" s="5"/>
      <c r="AW401" s="5"/>
      <c r="AX401" s="5"/>
      <c r="AY401" s="5"/>
      <c r="AZ401" s="2"/>
      <c r="BA401" s="2"/>
    </row>
    <row r="402" spans="2:53" s="3" customFormat="1" x14ac:dyDescent="0.2">
      <c r="B402" s="1"/>
      <c r="D402" s="118"/>
      <c r="E402" s="84"/>
      <c r="F402" s="84"/>
      <c r="G402" s="83"/>
      <c r="H402" s="74"/>
      <c r="I402" s="74"/>
      <c r="J402" s="74"/>
      <c r="K402" s="74"/>
      <c r="L402" s="75"/>
      <c r="M402" s="75"/>
      <c r="N402" s="75"/>
      <c r="O402" s="65"/>
      <c r="P402" s="65"/>
      <c r="Q402" s="71"/>
      <c r="R402" s="71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128"/>
      <c r="AS402" s="5"/>
      <c r="AT402" s="5"/>
      <c r="AU402" s="5"/>
      <c r="AV402" s="5"/>
      <c r="AW402" s="5"/>
      <c r="AX402" s="5"/>
      <c r="AY402" s="5"/>
      <c r="AZ402" s="2"/>
      <c r="BA402" s="2"/>
    </row>
    <row r="403" spans="2:53" s="3" customFormat="1" x14ac:dyDescent="0.2">
      <c r="B403" s="1"/>
      <c r="D403" s="118"/>
      <c r="E403" s="84"/>
      <c r="F403" s="84"/>
      <c r="G403" s="83"/>
      <c r="H403" s="74"/>
      <c r="I403" s="74"/>
      <c r="J403" s="74"/>
      <c r="K403" s="74"/>
      <c r="L403" s="75"/>
      <c r="M403" s="75"/>
      <c r="N403" s="75"/>
      <c r="O403" s="65"/>
      <c r="P403" s="65"/>
      <c r="Q403" s="71"/>
      <c r="R403" s="71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128"/>
      <c r="AS403" s="5"/>
      <c r="AT403" s="5"/>
      <c r="AU403" s="5"/>
      <c r="AV403" s="5"/>
      <c r="AW403" s="5"/>
      <c r="AX403" s="5"/>
      <c r="AY403" s="5"/>
      <c r="AZ403" s="2"/>
      <c r="BA403" s="2"/>
    </row>
    <row r="404" spans="2:53" s="3" customFormat="1" x14ac:dyDescent="0.2">
      <c r="B404" s="1"/>
      <c r="D404" s="118"/>
      <c r="E404" s="84"/>
      <c r="F404" s="84"/>
      <c r="G404" s="83"/>
      <c r="H404" s="74"/>
      <c r="I404" s="74"/>
      <c r="J404" s="74"/>
      <c r="K404" s="74"/>
      <c r="L404" s="75"/>
      <c r="M404" s="75"/>
      <c r="N404" s="75"/>
      <c r="O404" s="65"/>
      <c r="P404" s="65"/>
      <c r="Q404" s="71"/>
      <c r="R404" s="71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128"/>
      <c r="AS404" s="5"/>
      <c r="AT404" s="5"/>
      <c r="AU404" s="5"/>
      <c r="AV404" s="5"/>
      <c r="AW404" s="5"/>
      <c r="AX404" s="5"/>
      <c r="AY404" s="5"/>
      <c r="AZ404" s="2"/>
      <c r="BA404" s="2"/>
    </row>
    <row r="405" spans="2:53" s="3" customFormat="1" x14ac:dyDescent="0.2">
      <c r="B405" s="1"/>
      <c r="D405" s="118"/>
      <c r="E405" s="84"/>
      <c r="F405" s="84"/>
      <c r="G405" s="83"/>
      <c r="H405" s="74"/>
      <c r="I405" s="74"/>
      <c r="J405" s="74"/>
      <c r="K405" s="74"/>
      <c r="L405" s="75"/>
      <c r="M405" s="75"/>
      <c r="N405" s="75"/>
      <c r="O405" s="65"/>
      <c r="P405" s="65"/>
      <c r="Q405" s="71"/>
      <c r="R405" s="71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128"/>
      <c r="AS405" s="5"/>
      <c r="AT405" s="5"/>
      <c r="AU405" s="5"/>
      <c r="AV405" s="5"/>
      <c r="AW405" s="5"/>
      <c r="AX405" s="5"/>
      <c r="AY405" s="5"/>
      <c r="AZ405" s="2"/>
      <c r="BA405" s="2"/>
    </row>
    <row r="406" spans="2:53" s="3" customFormat="1" x14ac:dyDescent="0.2">
      <c r="B406" s="1"/>
      <c r="D406" s="118"/>
      <c r="E406" s="84"/>
      <c r="F406" s="84"/>
      <c r="G406" s="83"/>
      <c r="H406" s="74"/>
      <c r="I406" s="74"/>
      <c r="J406" s="74"/>
      <c r="K406" s="74"/>
      <c r="L406" s="75"/>
      <c r="M406" s="75"/>
      <c r="N406" s="75"/>
      <c r="O406" s="65"/>
      <c r="P406" s="65"/>
      <c r="Q406" s="71"/>
      <c r="R406" s="71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128"/>
      <c r="AS406" s="5"/>
      <c r="AT406" s="5"/>
      <c r="AU406" s="5"/>
      <c r="AV406" s="5"/>
      <c r="AW406" s="5"/>
      <c r="AX406" s="5"/>
      <c r="AY406" s="5"/>
      <c r="AZ406" s="2"/>
      <c r="BA406" s="2"/>
    </row>
    <row r="407" spans="2:53" s="3" customFormat="1" x14ac:dyDescent="0.2">
      <c r="B407" s="1"/>
      <c r="D407" s="118"/>
      <c r="E407" s="84"/>
      <c r="F407" s="84"/>
      <c r="G407" s="83"/>
      <c r="H407" s="74"/>
      <c r="I407" s="74"/>
      <c r="J407" s="74"/>
      <c r="K407" s="74"/>
      <c r="L407" s="75"/>
      <c r="M407" s="75"/>
      <c r="N407" s="75"/>
      <c r="O407" s="65"/>
      <c r="P407" s="65"/>
      <c r="Q407" s="71"/>
      <c r="R407" s="71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128"/>
      <c r="AS407" s="5"/>
      <c r="AT407" s="5"/>
      <c r="AU407" s="5"/>
      <c r="AV407" s="5"/>
      <c r="AW407" s="5"/>
      <c r="AX407" s="5"/>
      <c r="AY407" s="5"/>
      <c r="AZ407" s="2"/>
      <c r="BA407" s="2"/>
    </row>
    <row r="408" spans="2:53" s="3" customFormat="1" x14ac:dyDescent="0.2">
      <c r="B408" s="1"/>
      <c r="D408" s="118"/>
      <c r="E408" s="84"/>
      <c r="F408" s="84"/>
      <c r="G408" s="83"/>
      <c r="H408" s="74"/>
      <c r="I408" s="74"/>
      <c r="J408" s="74"/>
      <c r="K408" s="74"/>
      <c r="L408" s="75"/>
      <c r="M408" s="75"/>
      <c r="N408" s="75"/>
      <c r="O408" s="65"/>
      <c r="P408" s="65"/>
      <c r="Q408" s="71"/>
      <c r="R408" s="71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128"/>
      <c r="AS408" s="5"/>
      <c r="AT408" s="5"/>
      <c r="AU408" s="5"/>
      <c r="AV408" s="5"/>
      <c r="AW408" s="5"/>
      <c r="AX408" s="5"/>
      <c r="AY408" s="5"/>
      <c r="AZ408" s="2"/>
      <c r="BA408" s="2"/>
    </row>
    <row r="409" spans="2:53" s="3" customFormat="1" x14ac:dyDescent="0.2">
      <c r="B409" s="1"/>
      <c r="D409" s="118"/>
      <c r="E409" s="84"/>
      <c r="F409" s="84"/>
      <c r="G409" s="83"/>
      <c r="H409" s="74"/>
      <c r="I409" s="74"/>
      <c r="J409" s="74"/>
      <c r="K409" s="74"/>
      <c r="L409" s="75"/>
      <c r="M409" s="75"/>
      <c r="N409" s="75"/>
      <c r="O409" s="65"/>
      <c r="P409" s="65"/>
      <c r="Q409" s="71"/>
      <c r="R409" s="71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8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128"/>
      <c r="AS409" s="5"/>
      <c r="AT409" s="5"/>
      <c r="AU409" s="5"/>
      <c r="AV409" s="5"/>
      <c r="AW409" s="5"/>
      <c r="AX409" s="5"/>
      <c r="AY409" s="5"/>
      <c r="AZ409" s="2"/>
      <c r="BA409" s="2"/>
    </row>
    <row r="410" spans="2:53" s="3" customFormat="1" x14ac:dyDescent="0.2">
      <c r="B410" s="1"/>
      <c r="D410" s="118"/>
      <c r="E410" s="84"/>
      <c r="F410" s="84"/>
      <c r="G410" s="83"/>
      <c r="H410" s="74"/>
      <c r="I410" s="74"/>
      <c r="J410" s="74"/>
      <c r="K410" s="74"/>
      <c r="L410" s="75"/>
      <c r="M410" s="75"/>
      <c r="N410" s="75"/>
      <c r="O410" s="65"/>
      <c r="P410" s="65"/>
      <c r="Q410" s="71"/>
      <c r="R410" s="71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8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128"/>
      <c r="AS410" s="5"/>
      <c r="AT410" s="5"/>
      <c r="AU410" s="5"/>
      <c r="AV410" s="5"/>
      <c r="AW410" s="5"/>
      <c r="AX410" s="5"/>
      <c r="AY410" s="5"/>
      <c r="AZ410" s="2"/>
      <c r="BA410" s="2"/>
    </row>
    <row r="411" spans="2:53" s="3" customFormat="1" x14ac:dyDescent="0.2">
      <c r="B411" s="1"/>
      <c r="D411" s="118"/>
      <c r="E411" s="84"/>
      <c r="F411" s="84"/>
      <c r="G411" s="83"/>
      <c r="H411" s="74"/>
      <c r="I411" s="74"/>
      <c r="J411" s="74"/>
      <c r="K411" s="74"/>
      <c r="L411" s="75"/>
      <c r="M411" s="75"/>
      <c r="N411" s="75"/>
      <c r="O411" s="65"/>
      <c r="P411" s="65"/>
      <c r="Q411" s="71"/>
      <c r="R411" s="71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128"/>
      <c r="AS411" s="5"/>
      <c r="AT411" s="5"/>
      <c r="AU411" s="5"/>
      <c r="AV411" s="5"/>
      <c r="AW411" s="5"/>
      <c r="AX411" s="5"/>
      <c r="AY411" s="5"/>
      <c r="AZ411" s="2"/>
      <c r="BA411" s="2"/>
    </row>
    <row r="412" spans="2:53" s="3" customFormat="1" x14ac:dyDescent="0.2">
      <c r="B412" s="1"/>
      <c r="D412" s="118"/>
      <c r="E412" s="84"/>
      <c r="F412" s="84"/>
      <c r="G412" s="83"/>
      <c r="H412" s="74"/>
      <c r="I412" s="74"/>
      <c r="J412" s="74"/>
      <c r="K412" s="74"/>
      <c r="L412" s="75"/>
      <c r="M412" s="75"/>
      <c r="N412" s="75"/>
      <c r="O412" s="65"/>
      <c r="P412" s="65"/>
      <c r="Q412" s="71"/>
      <c r="R412" s="71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128"/>
      <c r="AS412" s="5"/>
      <c r="AT412" s="5"/>
      <c r="AU412" s="5"/>
      <c r="AV412" s="5"/>
      <c r="AW412" s="5"/>
      <c r="AX412" s="5"/>
      <c r="AY412" s="5"/>
      <c r="AZ412" s="2"/>
      <c r="BA412" s="2"/>
    </row>
    <row r="413" spans="2:53" s="3" customFormat="1" x14ac:dyDescent="0.2">
      <c r="B413" s="1"/>
      <c r="D413" s="118"/>
      <c r="E413" s="84"/>
      <c r="F413" s="84"/>
      <c r="G413" s="83"/>
      <c r="H413" s="74"/>
      <c r="I413" s="74"/>
      <c r="J413" s="74"/>
      <c r="K413" s="74"/>
      <c r="L413" s="75"/>
      <c r="M413" s="75"/>
      <c r="N413" s="75"/>
      <c r="O413" s="65"/>
      <c r="P413" s="65"/>
      <c r="Q413" s="71"/>
      <c r="R413" s="71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128"/>
      <c r="AS413" s="5"/>
      <c r="AT413" s="5"/>
      <c r="AU413" s="5"/>
      <c r="AV413" s="5"/>
      <c r="AW413" s="5"/>
      <c r="AX413" s="5"/>
      <c r="AY413" s="5"/>
      <c r="AZ413" s="2"/>
      <c r="BA413" s="2"/>
    </row>
    <row r="414" spans="2:53" s="3" customFormat="1" x14ac:dyDescent="0.2">
      <c r="B414" s="1"/>
      <c r="D414" s="118"/>
      <c r="E414" s="84"/>
      <c r="F414" s="84"/>
      <c r="G414" s="83"/>
      <c r="H414" s="74"/>
      <c r="I414" s="74"/>
      <c r="J414" s="74"/>
      <c r="K414" s="74"/>
      <c r="L414" s="75"/>
      <c r="M414" s="75"/>
      <c r="N414" s="75"/>
      <c r="O414" s="65"/>
      <c r="P414" s="65"/>
      <c r="Q414" s="71"/>
      <c r="R414" s="71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128"/>
      <c r="AS414" s="5"/>
      <c r="AT414" s="5"/>
      <c r="AU414" s="5"/>
      <c r="AV414" s="5"/>
      <c r="AW414" s="5"/>
      <c r="AX414" s="5"/>
      <c r="AY414" s="5"/>
      <c r="AZ414" s="2"/>
      <c r="BA414" s="2"/>
    </row>
    <row r="415" spans="2:53" s="3" customFormat="1" x14ac:dyDescent="0.2">
      <c r="B415" s="1"/>
      <c r="D415" s="118"/>
      <c r="E415" s="84"/>
      <c r="F415" s="84"/>
      <c r="G415" s="83"/>
      <c r="H415" s="74"/>
      <c r="I415" s="74"/>
      <c r="J415" s="74"/>
      <c r="K415" s="74"/>
      <c r="L415" s="75"/>
      <c r="M415" s="75"/>
      <c r="N415" s="75"/>
      <c r="O415" s="65"/>
      <c r="P415" s="65"/>
      <c r="Q415" s="71"/>
      <c r="R415" s="71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128"/>
      <c r="AS415" s="5"/>
      <c r="AT415" s="5"/>
      <c r="AU415" s="5"/>
      <c r="AV415" s="5"/>
      <c r="AW415" s="5"/>
      <c r="AX415" s="5"/>
      <c r="AY415" s="5"/>
      <c r="AZ415" s="2"/>
      <c r="BA415" s="2"/>
    </row>
    <row r="416" spans="2:53" s="3" customFormat="1" x14ac:dyDescent="0.2">
      <c r="B416" s="1"/>
      <c r="D416" s="118"/>
      <c r="E416" s="84"/>
      <c r="F416" s="84"/>
      <c r="G416" s="83"/>
      <c r="H416" s="74"/>
      <c r="I416" s="74"/>
      <c r="J416" s="74"/>
      <c r="K416" s="74"/>
      <c r="L416" s="75"/>
      <c r="M416" s="75"/>
      <c r="N416" s="75"/>
      <c r="O416" s="65"/>
      <c r="P416" s="65"/>
      <c r="Q416" s="71"/>
      <c r="R416" s="71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128"/>
      <c r="AS416" s="5"/>
      <c r="AT416" s="5"/>
      <c r="AU416" s="5"/>
      <c r="AV416" s="5"/>
      <c r="AW416" s="5"/>
      <c r="AX416" s="5"/>
      <c r="AY416" s="5"/>
      <c r="AZ416" s="2"/>
      <c r="BA416" s="2"/>
    </row>
    <row r="417" spans="2:53" s="3" customFormat="1" x14ac:dyDescent="0.2">
      <c r="B417" s="1"/>
      <c r="D417" s="118"/>
      <c r="E417" s="84"/>
      <c r="F417" s="84"/>
      <c r="G417" s="83"/>
      <c r="H417" s="74"/>
      <c r="I417" s="74"/>
      <c r="J417" s="74"/>
      <c r="K417" s="74"/>
      <c r="L417" s="75"/>
      <c r="M417" s="75"/>
      <c r="N417" s="75"/>
      <c r="O417" s="65"/>
      <c r="P417" s="65"/>
      <c r="Q417" s="71"/>
      <c r="R417" s="71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128"/>
      <c r="AS417" s="5"/>
      <c r="AT417" s="5"/>
      <c r="AU417" s="5"/>
      <c r="AV417" s="5"/>
      <c r="AW417" s="5"/>
      <c r="AX417" s="5"/>
      <c r="AY417" s="5"/>
      <c r="AZ417" s="2"/>
      <c r="BA417" s="2"/>
    </row>
    <row r="418" spans="2:53" s="3" customFormat="1" x14ac:dyDescent="0.2">
      <c r="B418" s="1"/>
      <c r="D418" s="118"/>
      <c r="E418" s="84"/>
      <c r="F418" s="84"/>
      <c r="G418" s="83"/>
      <c r="H418" s="74"/>
      <c r="I418" s="74"/>
      <c r="J418" s="74"/>
      <c r="K418" s="74"/>
      <c r="L418" s="75"/>
      <c r="M418" s="75"/>
      <c r="N418" s="75"/>
      <c r="O418" s="65"/>
      <c r="P418" s="65"/>
      <c r="Q418" s="71"/>
      <c r="R418" s="71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128"/>
      <c r="AS418" s="5"/>
      <c r="AT418" s="5"/>
      <c r="AU418" s="5"/>
      <c r="AV418" s="5"/>
      <c r="AW418" s="5"/>
      <c r="AX418" s="5"/>
      <c r="AY418" s="5"/>
      <c r="AZ418" s="2"/>
      <c r="BA418" s="2"/>
    </row>
    <row r="419" spans="2:53" s="3" customFormat="1" x14ac:dyDescent="0.2">
      <c r="B419" s="1"/>
      <c r="D419" s="118"/>
      <c r="E419" s="84"/>
      <c r="F419" s="84"/>
      <c r="G419" s="83"/>
      <c r="H419" s="74"/>
      <c r="I419" s="74"/>
      <c r="J419" s="74"/>
      <c r="K419" s="74"/>
      <c r="L419" s="75"/>
      <c r="M419" s="75"/>
      <c r="N419" s="75"/>
      <c r="O419" s="65"/>
      <c r="P419" s="65"/>
      <c r="Q419" s="71"/>
      <c r="R419" s="71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128"/>
      <c r="AS419" s="5"/>
      <c r="AT419" s="5"/>
      <c r="AU419" s="5"/>
      <c r="AV419" s="5"/>
      <c r="AW419" s="5"/>
      <c r="AX419" s="5"/>
      <c r="AY419" s="5"/>
      <c r="AZ419" s="2"/>
      <c r="BA419" s="2"/>
    </row>
    <row r="420" spans="2:53" s="3" customFormat="1" x14ac:dyDescent="0.2">
      <c r="B420" s="1"/>
      <c r="D420" s="118"/>
      <c r="E420" s="84"/>
      <c r="F420" s="84"/>
      <c r="G420" s="83"/>
      <c r="H420" s="74"/>
      <c r="I420" s="74"/>
      <c r="J420" s="74"/>
      <c r="K420" s="74"/>
      <c r="L420" s="75"/>
      <c r="M420" s="75"/>
      <c r="N420" s="75"/>
      <c r="O420" s="65"/>
      <c r="P420" s="65"/>
      <c r="Q420" s="71"/>
      <c r="R420" s="71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128"/>
      <c r="AS420" s="5"/>
      <c r="AT420" s="5"/>
      <c r="AU420" s="5"/>
      <c r="AV420" s="5"/>
      <c r="AW420" s="5"/>
      <c r="AX420" s="5"/>
      <c r="AY420" s="5"/>
      <c r="AZ420" s="2"/>
      <c r="BA420" s="2"/>
    </row>
    <row r="421" spans="2:53" s="3" customFormat="1" x14ac:dyDescent="0.2">
      <c r="B421" s="1"/>
      <c r="D421" s="118"/>
      <c r="E421" s="84"/>
      <c r="F421" s="84"/>
      <c r="G421" s="83"/>
      <c r="H421" s="74"/>
      <c r="I421" s="74"/>
      <c r="J421" s="74"/>
      <c r="K421" s="74"/>
      <c r="L421" s="75"/>
      <c r="M421" s="75"/>
      <c r="N421" s="75"/>
      <c r="O421" s="65"/>
      <c r="P421" s="65"/>
      <c r="Q421" s="71"/>
      <c r="R421" s="71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128"/>
      <c r="AS421" s="5"/>
      <c r="AT421" s="5"/>
      <c r="AU421" s="5"/>
      <c r="AV421" s="5"/>
      <c r="AW421" s="5"/>
      <c r="AX421" s="5"/>
      <c r="AY421" s="5"/>
      <c r="AZ421" s="2"/>
      <c r="BA421" s="2"/>
    </row>
    <row r="422" spans="2:53" s="3" customFormat="1" x14ac:dyDescent="0.2">
      <c r="B422" s="1"/>
      <c r="D422" s="118"/>
      <c r="E422" s="84"/>
      <c r="F422" s="84"/>
      <c r="G422" s="83"/>
      <c r="H422" s="74"/>
      <c r="I422" s="74"/>
      <c r="J422" s="74"/>
      <c r="K422" s="74"/>
      <c r="L422" s="75"/>
      <c r="M422" s="75"/>
      <c r="N422" s="75"/>
      <c r="O422" s="65"/>
      <c r="P422" s="65"/>
      <c r="Q422" s="71"/>
      <c r="R422" s="71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128"/>
      <c r="AS422" s="5"/>
      <c r="AT422" s="5"/>
      <c r="AU422" s="5"/>
      <c r="AV422" s="5"/>
      <c r="AW422" s="5"/>
      <c r="AX422" s="5"/>
      <c r="AY422" s="5"/>
      <c r="AZ422" s="2"/>
      <c r="BA422" s="2"/>
    </row>
    <row r="423" spans="2:53" s="3" customFormat="1" x14ac:dyDescent="0.2">
      <c r="B423" s="1"/>
      <c r="D423" s="118"/>
      <c r="E423" s="84"/>
      <c r="F423" s="84"/>
      <c r="G423" s="83"/>
      <c r="H423" s="74"/>
      <c r="I423" s="74"/>
      <c r="J423" s="74"/>
      <c r="K423" s="74"/>
      <c r="L423" s="75"/>
      <c r="M423" s="75"/>
      <c r="N423" s="75"/>
      <c r="O423" s="65"/>
      <c r="P423" s="65"/>
      <c r="Q423" s="71"/>
      <c r="R423" s="71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128"/>
      <c r="AS423" s="5"/>
      <c r="AT423" s="5"/>
      <c r="AU423" s="5"/>
      <c r="AV423" s="5"/>
      <c r="AW423" s="5"/>
      <c r="AX423" s="5"/>
      <c r="AY423" s="5"/>
      <c r="AZ423" s="2"/>
      <c r="BA423" s="2"/>
    </row>
    <row r="424" spans="2:53" s="3" customFormat="1" x14ac:dyDescent="0.2">
      <c r="B424" s="1"/>
      <c r="D424" s="118"/>
      <c r="E424" s="84"/>
      <c r="F424" s="84"/>
      <c r="G424" s="83"/>
      <c r="H424" s="74"/>
      <c r="I424" s="74"/>
      <c r="J424" s="74"/>
      <c r="K424" s="74"/>
      <c r="L424" s="75"/>
      <c r="M424" s="75"/>
      <c r="N424" s="75"/>
      <c r="O424" s="65"/>
      <c r="P424" s="65"/>
      <c r="Q424" s="71"/>
      <c r="R424" s="71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128"/>
      <c r="AS424" s="5"/>
      <c r="AT424" s="5"/>
      <c r="AU424" s="5"/>
      <c r="AV424" s="5"/>
      <c r="AW424" s="5"/>
      <c r="AX424" s="5"/>
      <c r="AY424" s="5"/>
      <c r="AZ424" s="2"/>
      <c r="BA424" s="2"/>
    </row>
    <row r="425" spans="2:53" s="3" customFormat="1" x14ac:dyDescent="0.2">
      <c r="B425" s="1"/>
      <c r="D425" s="118"/>
      <c r="E425" s="84"/>
      <c r="F425" s="84"/>
      <c r="G425" s="83"/>
      <c r="H425" s="74"/>
      <c r="I425" s="74"/>
      <c r="J425" s="74"/>
      <c r="K425" s="74"/>
      <c r="L425" s="75"/>
      <c r="M425" s="75"/>
      <c r="N425" s="75"/>
      <c r="O425" s="65"/>
      <c r="P425" s="65"/>
      <c r="Q425" s="71"/>
      <c r="R425" s="71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128"/>
      <c r="AS425" s="5"/>
      <c r="AT425" s="5"/>
      <c r="AU425" s="5"/>
      <c r="AV425" s="5"/>
      <c r="AW425" s="5"/>
      <c r="AX425" s="5"/>
      <c r="AY425" s="5"/>
      <c r="AZ425" s="2"/>
      <c r="BA425" s="2"/>
    </row>
    <row r="426" spans="2:53" s="3" customFormat="1" x14ac:dyDescent="0.2">
      <c r="B426" s="1"/>
      <c r="D426" s="118"/>
      <c r="E426" s="84"/>
      <c r="F426" s="84"/>
      <c r="G426" s="83"/>
      <c r="H426" s="74"/>
      <c r="I426" s="74"/>
      <c r="J426" s="74"/>
      <c r="K426" s="74"/>
      <c r="L426" s="75"/>
      <c r="M426" s="75"/>
      <c r="N426" s="75"/>
      <c r="O426" s="65"/>
      <c r="P426" s="65"/>
      <c r="Q426" s="71"/>
      <c r="R426" s="71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8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128"/>
      <c r="AS426" s="5"/>
      <c r="AT426" s="5"/>
      <c r="AU426" s="5"/>
      <c r="AV426" s="5"/>
      <c r="AW426" s="5"/>
      <c r="AX426" s="5"/>
      <c r="AY426" s="5"/>
      <c r="AZ426" s="2"/>
      <c r="BA426" s="2"/>
    </row>
    <row r="427" spans="2:53" s="3" customFormat="1" x14ac:dyDescent="0.2">
      <c r="B427" s="1"/>
      <c r="D427" s="118"/>
      <c r="E427" s="84"/>
      <c r="F427" s="84"/>
      <c r="G427" s="83"/>
      <c r="H427" s="74"/>
      <c r="I427" s="74"/>
      <c r="J427" s="74"/>
      <c r="K427" s="74"/>
      <c r="L427" s="75"/>
      <c r="M427" s="75"/>
      <c r="N427" s="75"/>
      <c r="O427" s="65"/>
      <c r="P427" s="65"/>
      <c r="Q427" s="71"/>
      <c r="R427" s="71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8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128"/>
      <c r="AS427" s="5"/>
      <c r="AT427" s="5"/>
      <c r="AU427" s="5"/>
      <c r="AV427" s="5"/>
      <c r="AW427" s="5"/>
      <c r="AX427" s="5"/>
      <c r="AY427" s="5"/>
      <c r="AZ427" s="2"/>
      <c r="BA427" s="2"/>
    </row>
    <row r="428" spans="2:53" s="3" customFormat="1" x14ac:dyDescent="0.2">
      <c r="B428" s="1"/>
      <c r="D428" s="118"/>
      <c r="E428" s="84"/>
      <c r="F428" s="84"/>
      <c r="G428" s="83"/>
      <c r="H428" s="74"/>
      <c r="I428" s="74"/>
      <c r="J428" s="74"/>
      <c r="K428" s="74"/>
      <c r="L428" s="75"/>
      <c r="M428" s="75"/>
      <c r="N428" s="75"/>
      <c r="O428" s="65"/>
      <c r="P428" s="65"/>
      <c r="Q428" s="71"/>
      <c r="R428" s="71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128"/>
      <c r="AS428" s="5"/>
      <c r="AT428" s="5"/>
      <c r="AU428" s="5"/>
      <c r="AV428" s="5"/>
      <c r="AW428" s="5"/>
      <c r="AX428" s="5"/>
      <c r="AY428" s="5"/>
      <c r="AZ428" s="2"/>
      <c r="BA428" s="2"/>
    </row>
    <row r="429" spans="2:53" s="3" customFormat="1" x14ac:dyDescent="0.2">
      <c r="B429" s="1"/>
      <c r="D429" s="118"/>
      <c r="E429" s="84"/>
      <c r="F429" s="84"/>
      <c r="G429" s="83"/>
      <c r="H429" s="74"/>
      <c r="I429" s="74"/>
      <c r="J429" s="74"/>
      <c r="K429" s="74"/>
      <c r="L429" s="75"/>
      <c r="M429" s="75"/>
      <c r="N429" s="75"/>
      <c r="O429" s="65"/>
      <c r="P429" s="65"/>
      <c r="Q429" s="71"/>
      <c r="R429" s="71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128"/>
      <c r="AS429" s="5"/>
      <c r="AT429" s="5"/>
      <c r="AU429" s="5"/>
      <c r="AV429" s="5"/>
      <c r="AW429" s="5"/>
      <c r="AX429" s="5"/>
      <c r="AY429" s="5"/>
      <c r="AZ429" s="2"/>
      <c r="BA429" s="2"/>
    </row>
    <row r="430" spans="2:53" s="3" customFormat="1" x14ac:dyDescent="0.2">
      <c r="B430" s="1"/>
      <c r="D430" s="118"/>
      <c r="E430" s="84"/>
      <c r="F430" s="84"/>
      <c r="G430" s="83"/>
      <c r="H430" s="74"/>
      <c r="I430" s="74"/>
      <c r="J430" s="74"/>
      <c r="K430" s="74"/>
      <c r="L430" s="75"/>
      <c r="M430" s="75"/>
      <c r="N430" s="75"/>
      <c r="O430" s="65"/>
      <c r="P430" s="65"/>
      <c r="Q430" s="71"/>
      <c r="R430" s="71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128"/>
      <c r="AS430" s="5"/>
      <c r="AT430" s="5"/>
      <c r="AU430" s="5"/>
      <c r="AV430" s="5"/>
      <c r="AW430" s="5"/>
      <c r="AX430" s="5"/>
      <c r="AY430" s="5"/>
      <c r="AZ430" s="2"/>
      <c r="BA430" s="2"/>
    </row>
    <row r="431" spans="2:53" s="3" customFormat="1" x14ac:dyDescent="0.2">
      <c r="B431" s="1"/>
      <c r="D431" s="118"/>
      <c r="E431" s="84"/>
      <c r="F431" s="84"/>
      <c r="G431" s="83"/>
      <c r="H431" s="74"/>
      <c r="I431" s="74"/>
      <c r="J431" s="74"/>
      <c r="K431" s="74"/>
      <c r="L431" s="75"/>
      <c r="M431" s="75"/>
      <c r="N431" s="75"/>
      <c r="O431" s="65"/>
      <c r="P431" s="65"/>
      <c r="Q431" s="71"/>
      <c r="R431" s="71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128"/>
      <c r="AS431" s="5"/>
      <c r="AT431" s="5"/>
      <c r="AU431" s="5"/>
      <c r="AV431" s="5"/>
      <c r="AW431" s="5"/>
      <c r="AX431" s="5"/>
      <c r="AY431" s="5"/>
      <c r="AZ431" s="2"/>
      <c r="BA431" s="2"/>
    </row>
    <row r="432" spans="2:53" s="3" customFormat="1" x14ac:dyDescent="0.2">
      <c r="B432" s="1"/>
      <c r="D432" s="118"/>
      <c r="E432" s="84"/>
      <c r="F432" s="84"/>
      <c r="G432" s="83"/>
      <c r="H432" s="74"/>
      <c r="I432" s="74"/>
      <c r="J432" s="74"/>
      <c r="K432" s="74"/>
      <c r="L432" s="75"/>
      <c r="M432" s="75"/>
      <c r="N432" s="75"/>
      <c r="O432" s="65"/>
      <c r="P432" s="65"/>
      <c r="Q432" s="71"/>
      <c r="R432" s="71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128"/>
      <c r="AS432" s="5"/>
      <c r="AT432" s="5"/>
      <c r="AU432" s="5"/>
      <c r="AV432" s="5"/>
      <c r="AW432" s="5"/>
      <c r="AX432" s="5"/>
      <c r="AY432" s="5"/>
      <c r="AZ432" s="2"/>
      <c r="BA432" s="2"/>
    </row>
    <row r="433" spans="2:53" s="3" customFormat="1" x14ac:dyDescent="0.2">
      <c r="B433" s="1"/>
      <c r="D433" s="118"/>
      <c r="E433" s="84"/>
      <c r="F433" s="84"/>
      <c r="G433" s="83"/>
      <c r="H433" s="74"/>
      <c r="I433" s="74"/>
      <c r="J433" s="74"/>
      <c r="K433" s="74"/>
      <c r="L433" s="75"/>
      <c r="M433" s="75"/>
      <c r="N433" s="75"/>
      <c r="O433" s="65"/>
      <c r="P433" s="65"/>
      <c r="Q433" s="71"/>
      <c r="R433" s="71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128"/>
      <c r="AS433" s="5"/>
      <c r="AT433" s="5"/>
      <c r="AU433" s="5"/>
      <c r="AV433" s="5"/>
      <c r="AW433" s="5"/>
      <c r="AX433" s="5"/>
      <c r="AY433" s="5"/>
      <c r="AZ433" s="2"/>
      <c r="BA433" s="2"/>
    </row>
    <row r="434" spans="2:53" s="3" customFormat="1" x14ac:dyDescent="0.2">
      <c r="B434" s="1"/>
      <c r="D434" s="118"/>
      <c r="E434" s="84"/>
      <c r="F434" s="84"/>
      <c r="G434" s="83"/>
      <c r="H434" s="74"/>
      <c r="I434" s="74"/>
      <c r="J434" s="74"/>
      <c r="K434" s="74"/>
      <c r="L434" s="75"/>
      <c r="M434" s="75"/>
      <c r="N434" s="75"/>
      <c r="O434" s="65"/>
      <c r="P434" s="65"/>
      <c r="Q434" s="71"/>
      <c r="R434" s="71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128"/>
      <c r="AS434" s="5"/>
      <c r="AT434" s="5"/>
      <c r="AU434" s="5"/>
      <c r="AV434" s="5"/>
      <c r="AW434" s="5"/>
      <c r="AX434" s="5"/>
      <c r="AY434" s="5"/>
      <c r="AZ434" s="2"/>
      <c r="BA434" s="2"/>
    </row>
    <row r="435" spans="2:53" s="3" customFormat="1" x14ac:dyDescent="0.2">
      <c r="B435" s="1"/>
      <c r="D435" s="118"/>
      <c r="E435" s="84"/>
      <c r="F435" s="84"/>
      <c r="G435" s="83"/>
      <c r="H435" s="74"/>
      <c r="I435" s="74"/>
      <c r="J435" s="74"/>
      <c r="K435" s="74"/>
      <c r="L435" s="75"/>
      <c r="M435" s="75"/>
      <c r="N435" s="75"/>
      <c r="O435" s="65"/>
      <c r="P435" s="65"/>
      <c r="Q435" s="71"/>
      <c r="R435" s="71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128"/>
      <c r="AS435" s="5"/>
      <c r="AT435" s="5"/>
      <c r="AU435" s="5"/>
      <c r="AV435" s="5"/>
      <c r="AW435" s="5"/>
      <c r="AX435" s="5"/>
      <c r="AY435" s="5"/>
      <c r="AZ435" s="2"/>
      <c r="BA435" s="2"/>
    </row>
    <row r="436" spans="2:53" s="3" customFormat="1" x14ac:dyDescent="0.2">
      <c r="B436" s="1"/>
      <c r="D436" s="118"/>
      <c r="E436" s="84"/>
      <c r="F436" s="84"/>
      <c r="G436" s="83"/>
      <c r="H436" s="74"/>
      <c r="I436" s="74"/>
      <c r="J436" s="74"/>
      <c r="K436" s="74"/>
      <c r="L436" s="75"/>
      <c r="M436" s="75"/>
      <c r="N436" s="75"/>
      <c r="O436" s="65"/>
      <c r="P436" s="65"/>
      <c r="Q436" s="71"/>
      <c r="R436" s="71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128"/>
      <c r="AS436" s="5"/>
      <c r="AT436" s="5"/>
      <c r="AU436" s="5"/>
      <c r="AV436" s="5"/>
      <c r="AW436" s="5"/>
      <c r="AX436" s="5"/>
      <c r="AY436" s="5"/>
      <c r="AZ436" s="2"/>
      <c r="BA436" s="2"/>
    </row>
    <row r="437" spans="2:53" s="3" customFormat="1" x14ac:dyDescent="0.2">
      <c r="B437" s="1"/>
      <c r="D437" s="118"/>
      <c r="E437" s="84"/>
      <c r="F437" s="84"/>
      <c r="G437" s="83"/>
      <c r="H437" s="74"/>
      <c r="I437" s="74"/>
      <c r="J437" s="74"/>
      <c r="K437" s="74"/>
      <c r="L437" s="75"/>
      <c r="M437" s="75"/>
      <c r="N437" s="75"/>
      <c r="O437" s="65"/>
      <c r="P437" s="65"/>
      <c r="Q437" s="71"/>
      <c r="R437" s="71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128"/>
      <c r="AS437" s="5"/>
      <c r="AT437" s="5"/>
      <c r="AU437" s="5"/>
      <c r="AV437" s="5"/>
      <c r="AW437" s="5"/>
      <c r="AX437" s="5"/>
      <c r="AY437" s="5"/>
      <c r="AZ437" s="2"/>
      <c r="BA437" s="2"/>
    </row>
    <row r="438" spans="2:53" s="3" customFormat="1" x14ac:dyDescent="0.2">
      <c r="B438" s="1"/>
      <c r="D438" s="118"/>
      <c r="E438" s="84"/>
      <c r="F438" s="84"/>
      <c r="G438" s="83"/>
      <c r="H438" s="74"/>
      <c r="I438" s="74"/>
      <c r="J438" s="74"/>
      <c r="K438" s="74"/>
      <c r="L438" s="75"/>
      <c r="M438" s="75"/>
      <c r="N438" s="75"/>
      <c r="O438" s="65"/>
      <c r="P438" s="65"/>
      <c r="Q438" s="71"/>
      <c r="R438" s="71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128"/>
      <c r="AS438" s="5"/>
      <c r="AT438" s="5"/>
      <c r="AU438" s="5"/>
      <c r="AV438" s="5"/>
      <c r="AW438" s="5"/>
      <c r="AX438" s="5"/>
      <c r="AY438" s="5"/>
      <c r="AZ438" s="2"/>
      <c r="BA438" s="2"/>
    </row>
    <row r="439" spans="2:53" s="3" customFormat="1" x14ac:dyDescent="0.2">
      <c r="B439" s="1"/>
      <c r="D439" s="118"/>
      <c r="E439" s="84"/>
      <c r="F439" s="84"/>
      <c r="G439" s="83"/>
      <c r="H439" s="74"/>
      <c r="I439" s="74"/>
      <c r="J439" s="74"/>
      <c r="K439" s="74"/>
      <c r="L439" s="75"/>
      <c r="M439" s="75"/>
      <c r="N439" s="75"/>
      <c r="O439" s="65"/>
      <c r="P439" s="65"/>
      <c r="Q439" s="71"/>
      <c r="R439" s="71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128"/>
      <c r="AS439" s="5"/>
      <c r="AT439" s="5"/>
      <c r="AU439" s="5"/>
      <c r="AV439" s="5"/>
      <c r="AW439" s="5"/>
      <c r="AX439" s="5"/>
      <c r="AY439" s="5"/>
      <c r="AZ439" s="2"/>
      <c r="BA439" s="2"/>
    </row>
    <row r="440" spans="2:53" s="3" customFormat="1" x14ac:dyDescent="0.2">
      <c r="B440" s="1"/>
      <c r="D440" s="118"/>
      <c r="E440" s="84"/>
      <c r="F440" s="84"/>
      <c r="G440" s="83"/>
      <c r="H440" s="74"/>
      <c r="I440" s="74"/>
      <c r="J440" s="74"/>
      <c r="K440" s="74"/>
      <c r="L440" s="75"/>
      <c r="M440" s="75"/>
      <c r="N440" s="75"/>
      <c r="O440" s="65"/>
      <c r="P440" s="65"/>
      <c r="Q440" s="71"/>
      <c r="R440" s="71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128"/>
      <c r="AS440" s="5"/>
      <c r="AT440" s="5"/>
      <c r="AU440" s="5"/>
      <c r="AV440" s="5"/>
      <c r="AW440" s="5"/>
      <c r="AX440" s="5"/>
      <c r="AY440" s="5"/>
      <c r="AZ440" s="2"/>
      <c r="BA440" s="2"/>
    </row>
    <row r="441" spans="2:53" s="3" customFormat="1" x14ac:dyDescent="0.2">
      <c r="B441" s="1"/>
      <c r="D441" s="118"/>
      <c r="E441" s="84"/>
      <c r="F441" s="84"/>
      <c r="G441" s="83"/>
      <c r="H441" s="74"/>
      <c r="I441" s="74"/>
      <c r="J441" s="74"/>
      <c r="K441" s="74"/>
      <c r="L441" s="75"/>
      <c r="M441" s="75"/>
      <c r="N441" s="75"/>
      <c r="O441" s="65"/>
      <c r="P441" s="65"/>
      <c r="Q441" s="71"/>
      <c r="R441" s="71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128"/>
      <c r="AS441" s="5"/>
      <c r="AT441" s="5"/>
      <c r="AU441" s="5"/>
      <c r="AV441" s="5"/>
      <c r="AW441" s="5"/>
      <c r="AX441" s="5"/>
      <c r="AY441" s="5"/>
      <c r="AZ441" s="2"/>
      <c r="BA441" s="2"/>
    </row>
    <row r="442" spans="2:53" s="3" customFormat="1" x14ac:dyDescent="0.2">
      <c r="B442" s="1"/>
      <c r="D442" s="118"/>
      <c r="E442" s="84"/>
      <c r="F442" s="84"/>
      <c r="G442" s="83"/>
      <c r="H442" s="74"/>
      <c r="I442" s="74"/>
      <c r="J442" s="74"/>
      <c r="K442" s="74"/>
      <c r="L442" s="75"/>
      <c r="M442" s="75"/>
      <c r="N442" s="75"/>
      <c r="O442" s="65"/>
      <c r="P442" s="65"/>
      <c r="Q442" s="71"/>
      <c r="R442" s="71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128"/>
      <c r="AS442" s="5"/>
      <c r="AT442" s="5"/>
      <c r="AU442" s="5"/>
      <c r="AV442" s="5"/>
      <c r="AW442" s="5"/>
      <c r="AX442" s="5"/>
      <c r="AY442" s="5"/>
      <c r="AZ442" s="2"/>
      <c r="BA442" s="2"/>
    </row>
    <row r="443" spans="2:53" s="3" customFormat="1" x14ac:dyDescent="0.2">
      <c r="B443" s="1"/>
      <c r="D443" s="118"/>
      <c r="E443" s="84"/>
      <c r="F443" s="84"/>
      <c r="G443" s="83"/>
      <c r="H443" s="74"/>
      <c r="I443" s="74"/>
      <c r="J443" s="74"/>
      <c r="K443" s="74"/>
      <c r="L443" s="75"/>
      <c r="M443" s="75"/>
      <c r="N443" s="75"/>
      <c r="O443" s="65"/>
      <c r="P443" s="65"/>
      <c r="Q443" s="71"/>
      <c r="R443" s="71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128"/>
      <c r="AS443" s="5"/>
      <c r="AT443" s="5"/>
      <c r="AU443" s="5"/>
      <c r="AV443" s="5"/>
      <c r="AW443" s="5"/>
      <c r="AX443" s="5"/>
      <c r="AY443" s="5"/>
      <c r="AZ443" s="2"/>
      <c r="BA443" s="2"/>
    </row>
    <row r="444" spans="2:53" s="3" customFormat="1" x14ac:dyDescent="0.2">
      <c r="B444" s="1"/>
      <c r="D444" s="118"/>
      <c r="E444" s="84"/>
      <c r="F444" s="84"/>
      <c r="G444" s="83"/>
      <c r="H444" s="74"/>
      <c r="I444" s="74"/>
      <c r="J444" s="74"/>
      <c r="K444" s="74"/>
      <c r="L444" s="75"/>
      <c r="M444" s="75"/>
      <c r="N444" s="75"/>
      <c r="O444" s="65"/>
      <c r="P444" s="65"/>
      <c r="Q444" s="71"/>
      <c r="R444" s="71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128"/>
      <c r="AS444" s="5"/>
      <c r="AT444" s="5"/>
      <c r="AU444" s="5"/>
      <c r="AV444" s="5"/>
      <c r="AW444" s="5"/>
      <c r="AX444" s="5"/>
      <c r="AY444" s="5"/>
      <c r="AZ444" s="2"/>
      <c r="BA444" s="2"/>
    </row>
    <row r="445" spans="2:53" s="3" customFormat="1" x14ac:dyDescent="0.2">
      <c r="B445" s="1"/>
      <c r="D445" s="118"/>
      <c r="E445" s="84"/>
      <c r="F445" s="84"/>
      <c r="G445" s="83"/>
      <c r="H445" s="74"/>
      <c r="I445" s="74"/>
      <c r="J445" s="74"/>
      <c r="K445" s="74"/>
      <c r="L445" s="75"/>
      <c r="M445" s="75"/>
      <c r="N445" s="75"/>
      <c r="O445" s="65"/>
      <c r="P445" s="65"/>
      <c r="Q445" s="71"/>
      <c r="R445" s="71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128"/>
      <c r="AS445" s="5"/>
      <c r="AT445" s="5"/>
      <c r="AU445" s="5"/>
      <c r="AV445" s="5"/>
      <c r="AW445" s="5"/>
      <c r="AX445" s="5"/>
      <c r="AY445" s="5"/>
      <c r="AZ445" s="2"/>
      <c r="BA445" s="2"/>
    </row>
    <row r="446" spans="2:53" s="3" customFormat="1" x14ac:dyDescent="0.2">
      <c r="B446" s="1"/>
      <c r="D446" s="118"/>
      <c r="E446" s="84"/>
      <c r="F446" s="84"/>
      <c r="G446" s="83"/>
      <c r="H446" s="74"/>
      <c r="I446" s="74"/>
      <c r="J446" s="74"/>
      <c r="K446" s="74"/>
      <c r="L446" s="75"/>
      <c r="M446" s="75"/>
      <c r="N446" s="75"/>
      <c r="O446" s="65"/>
      <c r="P446" s="65"/>
      <c r="Q446" s="71"/>
      <c r="R446" s="71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128"/>
      <c r="AS446" s="5"/>
      <c r="AT446" s="5"/>
      <c r="AU446" s="5"/>
      <c r="AV446" s="5"/>
      <c r="AW446" s="5"/>
      <c r="AX446" s="5"/>
      <c r="AY446" s="5"/>
      <c r="AZ446" s="2"/>
      <c r="BA446" s="2"/>
    </row>
    <row r="447" spans="2:53" s="3" customFormat="1" x14ac:dyDescent="0.2">
      <c r="B447" s="1"/>
      <c r="D447" s="118"/>
      <c r="E447" s="84"/>
      <c r="F447" s="84"/>
      <c r="G447" s="83"/>
      <c r="H447" s="74"/>
      <c r="I447" s="74"/>
      <c r="J447" s="74"/>
      <c r="K447" s="74"/>
      <c r="L447" s="75"/>
      <c r="M447" s="75"/>
      <c r="N447" s="75"/>
      <c r="O447" s="65"/>
      <c r="P447" s="65"/>
      <c r="Q447" s="71"/>
      <c r="R447" s="71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128"/>
      <c r="AS447" s="5"/>
      <c r="AT447" s="5"/>
      <c r="AU447" s="5"/>
      <c r="AV447" s="5"/>
      <c r="AW447" s="5"/>
      <c r="AX447" s="5"/>
      <c r="AY447" s="5"/>
      <c r="AZ447" s="2"/>
      <c r="BA447" s="2"/>
    </row>
    <row r="448" spans="2:53" s="3" customFormat="1" x14ac:dyDescent="0.2">
      <c r="B448" s="1"/>
      <c r="D448" s="118"/>
      <c r="E448" s="84"/>
      <c r="F448" s="84"/>
      <c r="G448" s="83"/>
      <c r="H448" s="74"/>
      <c r="I448" s="74"/>
      <c r="J448" s="74"/>
      <c r="K448" s="74"/>
      <c r="L448" s="75"/>
      <c r="M448" s="75"/>
      <c r="N448" s="75"/>
      <c r="O448" s="65"/>
      <c r="P448" s="65"/>
      <c r="Q448" s="71"/>
      <c r="R448" s="71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8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128"/>
      <c r="AS448" s="5"/>
      <c r="AT448" s="5"/>
      <c r="AU448" s="5"/>
      <c r="AV448" s="5"/>
      <c r="AW448" s="5"/>
      <c r="AX448" s="5"/>
      <c r="AY448" s="5"/>
      <c r="AZ448" s="2"/>
      <c r="BA448" s="2"/>
    </row>
    <row r="449" spans="2:53" s="3" customFormat="1" x14ac:dyDescent="0.2">
      <c r="B449" s="1"/>
      <c r="D449" s="118"/>
      <c r="E449" s="84"/>
      <c r="F449" s="84"/>
      <c r="G449" s="83"/>
      <c r="H449" s="74"/>
      <c r="I449" s="74"/>
      <c r="J449" s="74"/>
      <c r="K449" s="74"/>
      <c r="L449" s="75"/>
      <c r="M449" s="75"/>
      <c r="N449" s="75"/>
      <c r="O449" s="65"/>
      <c r="P449" s="65"/>
      <c r="Q449" s="71"/>
      <c r="R449" s="71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128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128"/>
      <c r="AS449" s="5"/>
      <c r="AT449" s="5"/>
      <c r="AU449" s="5"/>
      <c r="AV449" s="5"/>
      <c r="AW449" s="5"/>
      <c r="AX449" s="5"/>
      <c r="AY449" s="5"/>
      <c r="AZ449" s="2"/>
      <c r="BA449" s="2"/>
    </row>
    <row r="450" spans="2:53" s="3" customFormat="1" x14ac:dyDescent="0.2">
      <c r="B450" s="1"/>
      <c r="D450" s="118"/>
      <c r="E450" s="84"/>
      <c r="F450" s="84"/>
      <c r="G450" s="83"/>
      <c r="H450" s="74"/>
      <c r="I450" s="74"/>
      <c r="J450" s="74"/>
      <c r="K450" s="74"/>
      <c r="L450" s="75"/>
      <c r="M450" s="75"/>
      <c r="N450" s="75"/>
      <c r="O450" s="65"/>
      <c r="P450" s="65"/>
      <c r="Q450" s="71"/>
      <c r="R450" s="71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128"/>
      <c r="AS450" s="5"/>
      <c r="AT450" s="5"/>
      <c r="AU450" s="5"/>
      <c r="AV450" s="5"/>
      <c r="AW450" s="5"/>
      <c r="AX450" s="5"/>
      <c r="AY450" s="5"/>
      <c r="AZ450" s="2"/>
      <c r="BA450" s="2"/>
    </row>
    <row r="451" spans="2:53" s="3" customFormat="1" x14ac:dyDescent="0.2">
      <c r="B451" s="1"/>
      <c r="D451" s="118"/>
      <c r="E451" s="84"/>
      <c r="F451" s="84"/>
      <c r="G451" s="83"/>
      <c r="H451" s="74"/>
      <c r="I451" s="74"/>
      <c r="J451" s="74"/>
      <c r="K451" s="74"/>
      <c r="L451" s="75"/>
      <c r="M451" s="75"/>
      <c r="N451" s="75"/>
      <c r="O451" s="65"/>
      <c r="P451" s="65"/>
      <c r="Q451" s="71"/>
      <c r="R451" s="71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128"/>
      <c r="AS451" s="5"/>
      <c r="AT451" s="5"/>
      <c r="AU451" s="5"/>
      <c r="AV451" s="5"/>
      <c r="AW451" s="5"/>
      <c r="AX451" s="5"/>
      <c r="AY451" s="5"/>
      <c r="AZ451" s="2"/>
      <c r="BA451" s="2"/>
    </row>
    <row r="452" spans="2:53" s="3" customFormat="1" x14ac:dyDescent="0.2">
      <c r="B452" s="1"/>
      <c r="D452" s="118"/>
      <c r="E452" s="84"/>
      <c r="F452" s="84"/>
      <c r="G452" s="83"/>
      <c r="H452" s="74"/>
      <c r="I452" s="74"/>
      <c r="J452" s="74"/>
      <c r="K452" s="74"/>
      <c r="L452" s="75"/>
      <c r="M452" s="75"/>
      <c r="N452" s="75"/>
      <c r="O452" s="65"/>
      <c r="P452" s="65"/>
      <c r="Q452" s="71"/>
      <c r="R452" s="71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128"/>
      <c r="AS452" s="5"/>
      <c r="AT452" s="5"/>
      <c r="AU452" s="5"/>
      <c r="AV452" s="5"/>
      <c r="AW452" s="5"/>
      <c r="AX452" s="5"/>
      <c r="AY452" s="5"/>
      <c r="AZ452" s="2"/>
      <c r="BA452" s="2"/>
    </row>
    <row r="453" spans="2:53" s="3" customFormat="1" x14ac:dyDescent="0.2">
      <c r="B453" s="1"/>
      <c r="D453" s="118"/>
      <c r="E453" s="84"/>
      <c r="F453" s="84"/>
      <c r="G453" s="83"/>
      <c r="H453" s="74"/>
      <c r="I453" s="74"/>
      <c r="J453" s="74"/>
      <c r="K453" s="74"/>
      <c r="L453" s="75"/>
      <c r="M453" s="75"/>
      <c r="N453" s="75"/>
      <c r="O453" s="65"/>
      <c r="P453" s="65"/>
      <c r="Q453" s="71"/>
      <c r="R453" s="71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128"/>
      <c r="AS453" s="5"/>
      <c r="AT453" s="5"/>
      <c r="AU453" s="5"/>
      <c r="AV453" s="5"/>
      <c r="AW453" s="5"/>
      <c r="AX453" s="5"/>
      <c r="AY453" s="5"/>
      <c r="AZ453" s="2"/>
      <c r="BA453" s="2"/>
    </row>
    <row r="454" spans="2:53" s="3" customFormat="1" x14ac:dyDescent="0.2">
      <c r="B454" s="1"/>
      <c r="D454" s="118"/>
      <c r="E454" s="84"/>
      <c r="F454" s="84"/>
      <c r="G454" s="83"/>
      <c r="H454" s="74"/>
      <c r="I454" s="74"/>
      <c r="J454" s="74"/>
      <c r="K454" s="74"/>
      <c r="L454" s="75"/>
      <c r="M454" s="75"/>
      <c r="N454" s="75"/>
      <c r="O454" s="65"/>
      <c r="P454" s="65"/>
      <c r="Q454" s="71"/>
      <c r="R454" s="71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128"/>
      <c r="AS454" s="5"/>
      <c r="AT454" s="5"/>
      <c r="AU454" s="5"/>
      <c r="AV454" s="5"/>
      <c r="AW454" s="5"/>
      <c r="AX454" s="5"/>
      <c r="AY454" s="5"/>
      <c r="AZ454" s="2"/>
      <c r="BA454" s="2"/>
    </row>
    <row r="455" spans="2:53" s="3" customFormat="1" x14ac:dyDescent="0.2">
      <c r="B455" s="1"/>
      <c r="D455" s="118"/>
      <c r="E455" s="84"/>
      <c r="F455" s="84"/>
      <c r="G455" s="83"/>
      <c r="H455" s="74"/>
      <c r="I455" s="74"/>
      <c r="J455" s="74"/>
      <c r="K455" s="74"/>
      <c r="L455" s="75"/>
      <c r="M455" s="75"/>
      <c r="N455" s="75"/>
      <c r="O455" s="65"/>
      <c r="P455" s="65"/>
      <c r="Q455" s="71"/>
      <c r="R455" s="71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8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128"/>
      <c r="AS455" s="5"/>
      <c r="AT455" s="5"/>
      <c r="AU455" s="5"/>
      <c r="AV455" s="5"/>
      <c r="AW455" s="5"/>
      <c r="AX455" s="5"/>
      <c r="AY455" s="5"/>
      <c r="AZ455" s="2"/>
      <c r="BA455" s="2"/>
    </row>
    <row r="456" spans="2:53" s="3" customFormat="1" x14ac:dyDescent="0.2">
      <c r="B456" s="1"/>
      <c r="D456" s="118"/>
      <c r="E456" s="84"/>
      <c r="F456" s="84"/>
      <c r="G456" s="83"/>
      <c r="H456" s="74"/>
      <c r="I456" s="74"/>
      <c r="J456" s="74"/>
      <c r="K456" s="74"/>
      <c r="L456" s="75"/>
      <c r="M456" s="75"/>
      <c r="N456" s="75"/>
      <c r="O456" s="65"/>
      <c r="P456" s="65"/>
      <c r="Q456" s="71"/>
      <c r="R456" s="71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8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128"/>
      <c r="AS456" s="5"/>
      <c r="AT456" s="5"/>
      <c r="AU456" s="5"/>
      <c r="AV456" s="5"/>
      <c r="AW456" s="5"/>
      <c r="AX456" s="5"/>
      <c r="AY456" s="5"/>
      <c r="AZ456" s="2"/>
      <c r="BA456" s="2"/>
    </row>
    <row r="457" spans="2:53" s="3" customFormat="1" x14ac:dyDescent="0.2">
      <c r="B457" s="1"/>
      <c r="D457" s="118"/>
      <c r="E457" s="84"/>
      <c r="F457" s="84"/>
      <c r="G457" s="83"/>
      <c r="H457" s="74"/>
      <c r="I457" s="74"/>
      <c r="J457" s="74"/>
      <c r="K457" s="74"/>
      <c r="L457" s="75"/>
      <c r="M457" s="75"/>
      <c r="N457" s="75"/>
      <c r="O457" s="65"/>
      <c r="P457" s="65"/>
      <c r="Q457" s="71"/>
      <c r="R457" s="71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128"/>
      <c r="AS457" s="5"/>
      <c r="AT457" s="5"/>
      <c r="AU457" s="5"/>
      <c r="AV457" s="5"/>
      <c r="AW457" s="5"/>
      <c r="AX457" s="5"/>
      <c r="AY457" s="5"/>
      <c r="AZ457" s="2"/>
      <c r="BA457" s="2"/>
    </row>
    <row r="458" spans="2:53" s="3" customFormat="1" x14ac:dyDescent="0.2">
      <c r="B458" s="1"/>
      <c r="D458" s="118"/>
      <c r="E458" s="84"/>
      <c r="F458" s="84"/>
      <c r="G458" s="83"/>
      <c r="H458" s="74"/>
      <c r="I458" s="74"/>
      <c r="J458" s="74"/>
      <c r="K458" s="74"/>
      <c r="L458" s="75"/>
      <c r="M458" s="75"/>
      <c r="N458" s="75"/>
      <c r="O458" s="65"/>
      <c r="P458" s="65"/>
      <c r="Q458" s="71"/>
      <c r="R458" s="71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128"/>
      <c r="AS458" s="5"/>
      <c r="AT458" s="5"/>
      <c r="AU458" s="5"/>
      <c r="AV458" s="5"/>
      <c r="AW458" s="5"/>
      <c r="AX458" s="5"/>
      <c r="AY458" s="5"/>
      <c r="AZ458" s="2"/>
      <c r="BA458" s="2"/>
    </row>
    <row r="459" spans="2:53" s="3" customFormat="1" x14ac:dyDescent="0.2">
      <c r="B459" s="1"/>
      <c r="D459" s="118"/>
      <c r="E459" s="84"/>
      <c r="F459" s="84"/>
      <c r="G459" s="83"/>
      <c r="H459" s="74"/>
      <c r="I459" s="74"/>
      <c r="J459" s="74"/>
      <c r="K459" s="74"/>
      <c r="L459" s="75"/>
      <c r="M459" s="75"/>
      <c r="N459" s="75"/>
      <c r="O459" s="65"/>
      <c r="P459" s="65"/>
      <c r="Q459" s="71"/>
      <c r="R459" s="71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128"/>
      <c r="AS459" s="5"/>
      <c r="AT459" s="5"/>
      <c r="AU459" s="5"/>
      <c r="AV459" s="5"/>
      <c r="AW459" s="5"/>
      <c r="AX459" s="5"/>
      <c r="AY459" s="5"/>
      <c r="AZ459" s="2"/>
      <c r="BA459" s="2"/>
    </row>
    <row r="460" spans="2:53" s="3" customFormat="1" x14ac:dyDescent="0.2">
      <c r="B460" s="1"/>
      <c r="D460" s="118"/>
      <c r="E460" s="84"/>
      <c r="F460" s="84"/>
      <c r="G460" s="83"/>
      <c r="H460" s="74"/>
      <c r="I460" s="74"/>
      <c r="J460" s="74"/>
      <c r="K460" s="74"/>
      <c r="L460" s="75"/>
      <c r="M460" s="75"/>
      <c r="N460" s="75"/>
      <c r="O460" s="65"/>
      <c r="P460" s="65"/>
      <c r="Q460" s="71"/>
      <c r="R460" s="71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128"/>
      <c r="AS460" s="5"/>
      <c r="AT460" s="5"/>
      <c r="AU460" s="5"/>
      <c r="AV460" s="5"/>
      <c r="AW460" s="5"/>
      <c r="AX460" s="5"/>
      <c r="AY460" s="5"/>
      <c r="AZ460" s="2"/>
      <c r="BA460" s="2"/>
    </row>
    <row r="461" spans="2:53" s="3" customFormat="1" x14ac:dyDescent="0.2">
      <c r="B461" s="1"/>
      <c r="D461" s="118"/>
      <c r="E461" s="84"/>
      <c r="F461" s="84"/>
      <c r="G461" s="83"/>
      <c r="H461" s="74"/>
      <c r="I461" s="74"/>
      <c r="J461" s="74"/>
      <c r="K461" s="74"/>
      <c r="L461" s="75"/>
      <c r="M461" s="75"/>
      <c r="N461" s="75"/>
      <c r="O461" s="65"/>
      <c r="P461" s="65"/>
      <c r="Q461" s="71"/>
      <c r="R461" s="71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128"/>
      <c r="AS461" s="5"/>
      <c r="AT461" s="5"/>
      <c r="AU461" s="5"/>
      <c r="AV461" s="5"/>
      <c r="AW461" s="5"/>
      <c r="AX461" s="5"/>
      <c r="AY461" s="5"/>
      <c r="AZ461" s="2"/>
      <c r="BA461" s="2"/>
    </row>
    <row r="462" spans="2:53" s="3" customFormat="1" x14ac:dyDescent="0.2">
      <c r="B462" s="1"/>
      <c r="D462" s="118"/>
      <c r="E462" s="84"/>
      <c r="F462" s="84"/>
      <c r="G462" s="83"/>
      <c r="H462" s="74"/>
      <c r="I462" s="74"/>
      <c r="J462" s="74"/>
      <c r="K462" s="74"/>
      <c r="L462" s="75"/>
      <c r="M462" s="75"/>
      <c r="N462" s="75"/>
      <c r="O462" s="65"/>
      <c r="P462" s="65"/>
      <c r="Q462" s="71"/>
      <c r="R462" s="71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128"/>
      <c r="AS462" s="5"/>
      <c r="AT462" s="5"/>
      <c r="AU462" s="5"/>
      <c r="AV462" s="5"/>
      <c r="AW462" s="5"/>
      <c r="AX462" s="5"/>
      <c r="AY462" s="5"/>
      <c r="AZ462" s="2"/>
      <c r="BA462" s="2"/>
    </row>
    <row r="463" spans="2:53" s="3" customFormat="1" x14ac:dyDescent="0.2">
      <c r="B463" s="1"/>
      <c r="D463" s="118"/>
      <c r="E463" s="84"/>
      <c r="F463" s="84"/>
      <c r="G463" s="83"/>
      <c r="H463" s="74"/>
      <c r="I463" s="74"/>
      <c r="J463" s="74"/>
      <c r="K463" s="74"/>
      <c r="L463" s="75"/>
      <c r="M463" s="75"/>
      <c r="N463" s="75"/>
      <c r="O463" s="65"/>
      <c r="P463" s="65"/>
      <c r="Q463" s="71"/>
      <c r="R463" s="71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8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128"/>
      <c r="AS463" s="5"/>
      <c r="AT463" s="5"/>
      <c r="AU463" s="5"/>
      <c r="AV463" s="5"/>
      <c r="AW463" s="5"/>
      <c r="AX463" s="5"/>
      <c r="AY463" s="5"/>
      <c r="AZ463" s="2"/>
      <c r="BA463" s="2"/>
    </row>
    <row r="464" spans="2:53" s="3" customFormat="1" x14ac:dyDescent="0.2">
      <c r="B464" s="1"/>
      <c r="D464" s="118"/>
      <c r="E464" s="84"/>
      <c r="F464" s="84"/>
      <c r="G464" s="83"/>
      <c r="H464" s="74"/>
      <c r="I464" s="74"/>
      <c r="J464" s="74"/>
      <c r="K464" s="74"/>
      <c r="L464" s="75"/>
      <c r="M464" s="75"/>
      <c r="N464" s="75"/>
      <c r="O464" s="65"/>
      <c r="P464" s="65"/>
      <c r="Q464" s="71"/>
      <c r="R464" s="71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8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128"/>
      <c r="AS464" s="5"/>
      <c r="AT464" s="5"/>
      <c r="AU464" s="5"/>
      <c r="AV464" s="5"/>
      <c r="AW464" s="5"/>
      <c r="AX464" s="5"/>
      <c r="AY464" s="5"/>
      <c r="AZ464" s="2"/>
      <c r="BA464" s="2"/>
    </row>
    <row r="465" spans="2:53" s="3" customFormat="1" x14ac:dyDescent="0.2">
      <c r="B465" s="1"/>
      <c r="D465" s="118"/>
      <c r="E465" s="84"/>
      <c r="F465" s="84"/>
      <c r="G465" s="83"/>
      <c r="H465" s="74"/>
      <c r="I465" s="74"/>
      <c r="J465" s="74"/>
      <c r="K465" s="74"/>
      <c r="L465" s="75"/>
      <c r="M465" s="75"/>
      <c r="N465" s="75"/>
      <c r="O465" s="65"/>
      <c r="P465" s="65"/>
      <c r="Q465" s="71"/>
      <c r="R465" s="71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128"/>
      <c r="AS465" s="5"/>
      <c r="AT465" s="5"/>
      <c r="AU465" s="5"/>
      <c r="AV465" s="5"/>
      <c r="AW465" s="5"/>
      <c r="AX465" s="5"/>
      <c r="AY465" s="5"/>
      <c r="AZ465" s="2"/>
      <c r="BA465" s="2"/>
    </row>
    <row r="466" spans="2:53" s="3" customFormat="1" x14ac:dyDescent="0.2">
      <c r="B466" s="1"/>
      <c r="D466" s="118"/>
      <c r="E466" s="84"/>
      <c r="F466" s="84"/>
      <c r="G466" s="83"/>
      <c r="H466" s="74"/>
      <c r="I466" s="74"/>
      <c r="J466" s="74"/>
      <c r="K466" s="74"/>
      <c r="L466" s="75"/>
      <c r="M466" s="75"/>
      <c r="N466" s="75"/>
      <c r="O466" s="65"/>
      <c r="P466" s="65"/>
      <c r="Q466" s="71"/>
      <c r="R466" s="71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128"/>
      <c r="AS466" s="5"/>
      <c r="AT466" s="5"/>
      <c r="AU466" s="5"/>
      <c r="AV466" s="5"/>
      <c r="AW466" s="5"/>
      <c r="AX466" s="5"/>
      <c r="AY466" s="5"/>
      <c r="AZ466" s="2"/>
      <c r="BA466" s="2"/>
    </row>
    <row r="467" spans="2:53" s="3" customFormat="1" x14ac:dyDescent="0.2">
      <c r="B467" s="1"/>
      <c r="D467" s="118"/>
      <c r="E467" s="84"/>
      <c r="F467" s="84"/>
      <c r="G467" s="83"/>
      <c r="H467" s="74"/>
      <c r="I467" s="74"/>
      <c r="J467" s="74"/>
      <c r="K467" s="74"/>
      <c r="L467" s="75"/>
      <c r="M467" s="75"/>
      <c r="N467" s="75"/>
      <c r="O467" s="65"/>
      <c r="P467" s="65"/>
      <c r="Q467" s="71"/>
      <c r="R467" s="71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128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128"/>
      <c r="AS467" s="5"/>
      <c r="AT467" s="5"/>
      <c r="AU467" s="5"/>
      <c r="AV467" s="5"/>
      <c r="AW467" s="5"/>
      <c r="AX467" s="5"/>
      <c r="AY467" s="5"/>
      <c r="AZ467" s="2"/>
      <c r="BA467" s="2"/>
    </row>
    <row r="468" spans="2:53" s="3" customFormat="1" x14ac:dyDescent="0.2">
      <c r="B468" s="1"/>
      <c r="D468" s="118"/>
      <c r="E468" s="84"/>
      <c r="F468" s="84"/>
      <c r="G468" s="83"/>
      <c r="H468" s="74"/>
      <c r="I468" s="74"/>
      <c r="J468" s="74"/>
      <c r="K468" s="74"/>
      <c r="L468" s="75"/>
      <c r="M468" s="75"/>
      <c r="N468" s="75"/>
      <c r="O468" s="65"/>
      <c r="P468" s="65"/>
      <c r="Q468" s="71"/>
      <c r="R468" s="71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8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128"/>
      <c r="AS468" s="5"/>
      <c r="AT468" s="5"/>
      <c r="AU468" s="5"/>
      <c r="AV468" s="5"/>
      <c r="AW468" s="5"/>
      <c r="AX468" s="5"/>
      <c r="AY468" s="5"/>
      <c r="AZ468" s="2"/>
      <c r="BA468" s="2"/>
    </row>
    <row r="469" spans="2:53" s="3" customFormat="1" x14ac:dyDescent="0.2">
      <c r="B469" s="1"/>
      <c r="D469" s="118"/>
      <c r="E469" s="84"/>
      <c r="F469" s="84"/>
      <c r="G469" s="83"/>
      <c r="H469" s="74"/>
      <c r="I469" s="74"/>
      <c r="J469" s="74"/>
      <c r="K469" s="74"/>
      <c r="L469" s="75"/>
      <c r="M469" s="75"/>
      <c r="N469" s="75"/>
      <c r="O469" s="65"/>
      <c r="P469" s="65"/>
      <c r="Q469" s="71"/>
      <c r="R469" s="71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128"/>
      <c r="AS469" s="5"/>
      <c r="AT469" s="5"/>
      <c r="AU469" s="5"/>
      <c r="AV469" s="5"/>
      <c r="AW469" s="5"/>
      <c r="AX469" s="5"/>
      <c r="AY469" s="5"/>
      <c r="AZ469" s="2"/>
      <c r="BA469" s="2"/>
    </row>
    <row r="470" spans="2:53" s="3" customFormat="1" x14ac:dyDescent="0.2">
      <c r="B470" s="1"/>
      <c r="D470" s="118"/>
      <c r="E470" s="84"/>
      <c r="F470" s="84"/>
      <c r="G470" s="83"/>
      <c r="H470" s="74"/>
      <c r="I470" s="74"/>
      <c r="J470" s="74"/>
      <c r="K470" s="74"/>
      <c r="L470" s="75"/>
      <c r="M470" s="75"/>
      <c r="N470" s="75"/>
      <c r="O470" s="65"/>
      <c r="P470" s="65"/>
      <c r="Q470" s="71"/>
      <c r="R470" s="71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8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128"/>
      <c r="AS470" s="5"/>
      <c r="AT470" s="5"/>
      <c r="AU470" s="5"/>
      <c r="AV470" s="5"/>
      <c r="AW470" s="5"/>
      <c r="AX470" s="5"/>
      <c r="AY470" s="5"/>
      <c r="AZ470" s="2"/>
      <c r="BA470" s="2"/>
    </row>
    <row r="471" spans="2:53" s="3" customFormat="1" x14ac:dyDescent="0.2">
      <c r="B471" s="1"/>
      <c r="D471" s="118"/>
      <c r="E471" s="84"/>
      <c r="F471" s="84"/>
      <c r="G471" s="83"/>
      <c r="H471" s="74"/>
      <c r="I471" s="74"/>
      <c r="J471" s="74"/>
      <c r="K471" s="74"/>
      <c r="L471" s="75"/>
      <c r="M471" s="75"/>
      <c r="N471" s="75"/>
      <c r="O471" s="65"/>
      <c r="P471" s="65"/>
      <c r="Q471" s="71"/>
      <c r="R471" s="71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8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128"/>
      <c r="AS471" s="5"/>
      <c r="AT471" s="5"/>
      <c r="AU471" s="5"/>
      <c r="AV471" s="5"/>
      <c r="AW471" s="5"/>
      <c r="AX471" s="5"/>
      <c r="AY471" s="5"/>
      <c r="AZ471" s="2"/>
      <c r="BA471" s="2"/>
    </row>
    <row r="472" spans="2:53" s="3" customFormat="1" x14ac:dyDescent="0.2">
      <c r="B472" s="1"/>
      <c r="D472" s="118"/>
      <c r="E472" s="84"/>
      <c r="F472" s="84"/>
      <c r="G472" s="83"/>
      <c r="H472" s="74"/>
      <c r="I472" s="74"/>
      <c r="J472" s="74"/>
      <c r="K472" s="74"/>
      <c r="L472" s="75"/>
      <c r="M472" s="75"/>
      <c r="N472" s="75"/>
      <c r="O472" s="65"/>
      <c r="P472" s="65"/>
      <c r="Q472" s="71"/>
      <c r="R472" s="71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128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128"/>
      <c r="AS472" s="5"/>
      <c r="AT472" s="5"/>
      <c r="AU472" s="5"/>
      <c r="AV472" s="5"/>
      <c r="AW472" s="5"/>
      <c r="AX472" s="5"/>
      <c r="AY472" s="5"/>
      <c r="AZ472" s="2"/>
      <c r="BA472" s="2"/>
    </row>
    <row r="473" spans="2:53" s="3" customFormat="1" x14ac:dyDescent="0.2">
      <c r="B473" s="1"/>
      <c r="D473" s="118"/>
      <c r="E473" s="84"/>
      <c r="F473" s="84"/>
      <c r="G473" s="83"/>
      <c r="H473" s="74"/>
      <c r="I473" s="74"/>
      <c r="J473" s="74"/>
      <c r="K473" s="74"/>
      <c r="L473" s="75"/>
      <c r="M473" s="75"/>
      <c r="N473" s="75"/>
      <c r="O473" s="65"/>
      <c r="P473" s="65"/>
      <c r="Q473" s="71"/>
      <c r="R473" s="71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8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128"/>
      <c r="AS473" s="5"/>
      <c r="AT473" s="5"/>
      <c r="AU473" s="5"/>
      <c r="AV473" s="5"/>
      <c r="AW473" s="5"/>
      <c r="AX473" s="5"/>
      <c r="AY473" s="5"/>
      <c r="AZ473" s="2"/>
      <c r="BA473" s="2"/>
    </row>
    <row r="474" spans="2:53" s="3" customFormat="1" x14ac:dyDescent="0.2">
      <c r="B474" s="1"/>
      <c r="D474" s="118"/>
      <c r="E474" s="84"/>
      <c r="F474" s="84"/>
      <c r="G474" s="83"/>
      <c r="H474" s="74"/>
      <c r="I474" s="74"/>
      <c r="J474" s="74"/>
      <c r="K474" s="74"/>
      <c r="L474" s="75"/>
      <c r="M474" s="75"/>
      <c r="N474" s="75"/>
      <c r="O474" s="65"/>
      <c r="P474" s="65"/>
      <c r="Q474" s="71"/>
      <c r="R474" s="71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8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128"/>
      <c r="AS474" s="5"/>
      <c r="AT474" s="5"/>
      <c r="AU474" s="5"/>
      <c r="AV474" s="5"/>
      <c r="AW474" s="5"/>
      <c r="AX474" s="5"/>
      <c r="AY474" s="5"/>
      <c r="AZ474" s="2"/>
      <c r="BA474" s="2"/>
    </row>
    <row r="475" spans="2:53" s="3" customFormat="1" x14ac:dyDescent="0.2">
      <c r="B475" s="1"/>
      <c r="D475" s="118"/>
      <c r="E475" s="84"/>
      <c r="F475" s="84"/>
      <c r="G475" s="83"/>
      <c r="H475" s="74"/>
      <c r="I475" s="74"/>
      <c r="J475" s="74"/>
      <c r="K475" s="74"/>
      <c r="L475" s="75"/>
      <c r="M475" s="75"/>
      <c r="N475" s="75"/>
      <c r="O475" s="65"/>
      <c r="P475" s="65"/>
      <c r="Q475" s="71"/>
      <c r="R475" s="71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128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128"/>
      <c r="AS475" s="5"/>
      <c r="AT475" s="5"/>
      <c r="AU475" s="5"/>
      <c r="AV475" s="5"/>
      <c r="AW475" s="5"/>
      <c r="AX475" s="5"/>
      <c r="AY475" s="5"/>
      <c r="AZ475" s="2"/>
      <c r="BA475" s="2"/>
    </row>
    <row r="476" spans="2:53" s="3" customFormat="1" x14ac:dyDescent="0.2">
      <c r="B476" s="1"/>
      <c r="D476" s="118"/>
      <c r="E476" s="84"/>
      <c r="F476" s="84"/>
      <c r="G476" s="83"/>
      <c r="H476" s="74"/>
      <c r="I476" s="74"/>
      <c r="J476" s="74"/>
      <c r="K476" s="74"/>
      <c r="L476" s="75"/>
      <c r="M476" s="75"/>
      <c r="N476" s="75"/>
      <c r="O476" s="65"/>
      <c r="P476" s="65"/>
      <c r="Q476" s="71"/>
      <c r="R476" s="71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128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128"/>
      <c r="AS476" s="5"/>
      <c r="AT476" s="5"/>
      <c r="AU476" s="5"/>
      <c r="AV476" s="5"/>
      <c r="AW476" s="5"/>
      <c r="AX476" s="5"/>
      <c r="AY476" s="5"/>
      <c r="AZ476" s="2"/>
      <c r="BA476" s="2"/>
    </row>
    <row r="477" spans="2:53" s="3" customFormat="1" x14ac:dyDescent="0.2">
      <c r="B477" s="1"/>
      <c r="D477" s="118"/>
      <c r="E477" s="84"/>
      <c r="F477" s="84"/>
      <c r="G477" s="83"/>
      <c r="H477" s="74"/>
      <c r="I477" s="74"/>
      <c r="J477" s="74"/>
      <c r="K477" s="74"/>
      <c r="L477" s="75"/>
      <c r="M477" s="75"/>
      <c r="N477" s="75"/>
      <c r="O477" s="65"/>
      <c r="P477" s="65"/>
      <c r="Q477" s="71"/>
      <c r="R477" s="71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128"/>
      <c r="AS477" s="5"/>
      <c r="AT477" s="5"/>
      <c r="AU477" s="5"/>
      <c r="AV477" s="5"/>
      <c r="AW477" s="5"/>
      <c r="AX477" s="5"/>
      <c r="AY477" s="5"/>
      <c r="AZ477" s="2"/>
      <c r="BA477" s="2"/>
    </row>
    <row r="478" spans="2:53" s="3" customFormat="1" x14ac:dyDescent="0.2">
      <c r="B478" s="1"/>
      <c r="D478" s="118"/>
      <c r="E478" s="84"/>
      <c r="F478" s="84"/>
      <c r="G478" s="83"/>
      <c r="H478" s="74"/>
      <c r="I478" s="74"/>
      <c r="J478" s="74"/>
      <c r="K478" s="74"/>
      <c r="L478" s="75"/>
      <c r="M478" s="75"/>
      <c r="N478" s="75"/>
      <c r="O478" s="65"/>
      <c r="P478" s="65"/>
      <c r="Q478" s="71"/>
      <c r="R478" s="71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128"/>
      <c r="AS478" s="5"/>
      <c r="AT478" s="5"/>
      <c r="AU478" s="5"/>
      <c r="AV478" s="5"/>
      <c r="AW478" s="5"/>
      <c r="AX478" s="5"/>
      <c r="AY478" s="5"/>
      <c r="AZ478" s="2"/>
      <c r="BA478" s="2"/>
    </row>
    <row r="479" spans="2:53" s="3" customFormat="1" x14ac:dyDescent="0.2">
      <c r="B479" s="1"/>
      <c r="D479" s="118"/>
      <c r="E479" s="84"/>
      <c r="F479" s="84"/>
      <c r="G479" s="83"/>
      <c r="H479" s="74"/>
      <c r="I479" s="74"/>
      <c r="J479" s="74"/>
      <c r="K479" s="74"/>
      <c r="L479" s="75"/>
      <c r="M479" s="75"/>
      <c r="N479" s="75"/>
      <c r="O479" s="65"/>
      <c r="P479" s="65"/>
      <c r="Q479" s="71"/>
      <c r="R479" s="71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8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128"/>
      <c r="AS479" s="5"/>
      <c r="AT479" s="5"/>
      <c r="AU479" s="5"/>
      <c r="AV479" s="5"/>
      <c r="AW479" s="5"/>
      <c r="AX479" s="5"/>
      <c r="AY479" s="5"/>
      <c r="AZ479" s="2"/>
      <c r="BA479" s="2"/>
    </row>
    <row r="480" spans="2:53" s="3" customFormat="1" x14ac:dyDescent="0.2">
      <c r="B480" s="1"/>
      <c r="D480" s="118"/>
      <c r="E480" s="84"/>
      <c r="F480" s="84"/>
      <c r="G480" s="83"/>
      <c r="H480" s="74"/>
      <c r="I480" s="74"/>
      <c r="J480" s="74"/>
      <c r="K480" s="74"/>
      <c r="L480" s="75"/>
      <c r="M480" s="75"/>
      <c r="N480" s="75"/>
      <c r="O480" s="65"/>
      <c r="P480" s="65"/>
      <c r="Q480" s="71"/>
      <c r="R480" s="71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8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128"/>
      <c r="AS480" s="5"/>
      <c r="AT480" s="5"/>
      <c r="AU480" s="5"/>
      <c r="AV480" s="5"/>
      <c r="AW480" s="5"/>
      <c r="AX480" s="5"/>
      <c r="AY480" s="5"/>
      <c r="AZ480" s="2"/>
      <c r="BA480" s="2"/>
    </row>
    <row r="481" spans="2:53" s="3" customFormat="1" x14ac:dyDescent="0.2">
      <c r="B481" s="1"/>
      <c r="D481" s="118"/>
      <c r="E481" s="84"/>
      <c r="F481" s="84"/>
      <c r="G481" s="83"/>
      <c r="H481" s="74"/>
      <c r="I481" s="74"/>
      <c r="J481" s="74"/>
      <c r="K481" s="74"/>
      <c r="L481" s="75"/>
      <c r="M481" s="75"/>
      <c r="N481" s="75"/>
      <c r="O481" s="65"/>
      <c r="P481" s="65"/>
      <c r="Q481" s="71"/>
      <c r="R481" s="71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128"/>
      <c r="AS481" s="5"/>
      <c r="AT481" s="5"/>
      <c r="AU481" s="5"/>
      <c r="AV481" s="5"/>
      <c r="AW481" s="5"/>
      <c r="AX481" s="5"/>
      <c r="AY481" s="5"/>
      <c r="AZ481" s="2"/>
      <c r="BA481" s="2"/>
    </row>
    <row r="482" spans="2:53" s="3" customFormat="1" x14ac:dyDescent="0.2">
      <c r="B482" s="1"/>
      <c r="D482" s="118"/>
      <c r="E482" s="84"/>
      <c r="F482" s="84"/>
      <c r="G482" s="83"/>
      <c r="H482" s="74"/>
      <c r="I482" s="74"/>
      <c r="J482" s="74"/>
      <c r="K482" s="74"/>
      <c r="L482" s="75"/>
      <c r="M482" s="75"/>
      <c r="N482" s="75"/>
      <c r="O482" s="65"/>
      <c r="P482" s="65"/>
      <c r="Q482" s="71"/>
      <c r="R482" s="71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128"/>
      <c r="AS482" s="5"/>
      <c r="AT482" s="5"/>
      <c r="AU482" s="5"/>
      <c r="AV482" s="5"/>
      <c r="AW482" s="5"/>
      <c r="AX482" s="5"/>
      <c r="AY482" s="5"/>
      <c r="AZ482" s="2"/>
      <c r="BA482" s="2"/>
    </row>
    <row r="483" spans="2:53" s="3" customFormat="1" x14ac:dyDescent="0.2">
      <c r="B483" s="1"/>
      <c r="D483" s="118"/>
      <c r="E483" s="84"/>
      <c r="F483" s="84"/>
      <c r="G483" s="83"/>
      <c r="H483" s="74"/>
      <c r="I483" s="74"/>
      <c r="J483" s="74"/>
      <c r="K483" s="74"/>
      <c r="L483" s="75"/>
      <c r="M483" s="75"/>
      <c r="N483" s="75"/>
      <c r="O483" s="65"/>
      <c r="P483" s="65"/>
      <c r="Q483" s="71"/>
      <c r="R483" s="71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8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128"/>
      <c r="AS483" s="5"/>
      <c r="AT483" s="5"/>
      <c r="AU483" s="5"/>
      <c r="AV483" s="5"/>
      <c r="AW483" s="5"/>
      <c r="AX483" s="5"/>
      <c r="AY483" s="5"/>
      <c r="AZ483" s="2"/>
      <c r="BA483" s="2"/>
    </row>
    <row r="484" spans="2:53" s="3" customFormat="1" x14ac:dyDescent="0.2">
      <c r="B484" s="1"/>
      <c r="D484" s="118"/>
      <c r="E484" s="84"/>
      <c r="F484" s="84"/>
      <c r="G484" s="83"/>
      <c r="H484" s="74"/>
      <c r="I484" s="74"/>
      <c r="J484" s="74"/>
      <c r="K484" s="74"/>
      <c r="L484" s="75"/>
      <c r="M484" s="75"/>
      <c r="N484" s="75"/>
      <c r="O484" s="65"/>
      <c r="P484" s="65"/>
      <c r="Q484" s="71"/>
      <c r="R484" s="71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8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128"/>
      <c r="AS484" s="5"/>
      <c r="AT484" s="5"/>
      <c r="AU484" s="5"/>
      <c r="AV484" s="5"/>
      <c r="AW484" s="5"/>
      <c r="AX484" s="5"/>
      <c r="AY484" s="5"/>
      <c r="AZ484" s="2"/>
      <c r="BA484" s="2"/>
    </row>
    <row r="485" spans="2:53" s="3" customFormat="1" x14ac:dyDescent="0.2">
      <c r="B485" s="1"/>
      <c r="D485" s="118"/>
      <c r="E485" s="84"/>
      <c r="F485" s="84"/>
      <c r="G485" s="83"/>
      <c r="H485" s="74"/>
      <c r="I485" s="74"/>
      <c r="J485" s="74"/>
      <c r="K485" s="74"/>
      <c r="L485" s="75"/>
      <c r="M485" s="75"/>
      <c r="N485" s="75"/>
      <c r="O485" s="65"/>
      <c r="P485" s="65"/>
      <c r="Q485" s="71"/>
      <c r="R485" s="71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128"/>
      <c r="AS485" s="5"/>
      <c r="AT485" s="5"/>
      <c r="AU485" s="5"/>
      <c r="AV485" s="5"/>
      <c r="AW485" s="5"/>
      <c r="AX485" s="5"/>
      <c r="AY485" s="5"/>
      <c r="AZ485" s="2"/>
      <c r="BA485" s="2"/>
    </row>
    <row r="486" spans="2:53" s="3" customFormat="1" x14ac:dyDescent="0.2">
      <c r="B486" s="1"/>
      <c r="D486" s="118"/>
      <c r="E486" s="84"/>
      <c r="F486" s="84"/>
      <c r="G486" s="83"/>
      <c r="H486" s="74"/>
      <c r="I486" s="74"/>
      <c r="J486" s="74"/>
      <c r="K486" s="74"/>
      <c r="L486" s="75"/>
      <c r="M486" s="75"/>
      <c r="N486" s="75"/>
      <c r="O486" s="65"/>
      <c r="P486" s="65"/>
      <c r="Q486" s="71"/>
      <c r="R486" s="71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128"/>
      <c r="AS486" s="5"/>
      <c r="AT486" s="5"/>
      <c r="AU486" s="5"/>
      <c r="AV486" s="5"/>
      <c r="AW486" s="5"/>
      <c r="AX486" s="5"/>
      <c r="AY486" s="5"/>
      <c r="AZ486" s="2"/>
      <c r="BA486" s="2"/>
    </row>
    <row r="487" spans="2:53" s="3" customFormat="1" x14ac:dyDescent="0.2">
      <c r="B487" s="1"/>
      <c r="D487" s="118"/>
      <c r="E487" s="84"/>
      <c r="F487" s="84"/>
      <c r="G487" s="83"/>
      <c r="H487" s="74"/>
      <c r="I487" s="74"/>
      <c r="J487" s="74"/>
      <c r="K487" s="74"/>
      <c r="L487" s="75"/>
      <c r="M487" s="75"/>
      <c r="N487" s="75"/>
      <c r="O487" s="65"/>
      <c r="P487" s="65"/>
      <c r="Q487" s="71"/>
      <c r="R487" s="71"/>
      <c r="S487" s="128"/>
      <c r="T487" s="128"/>
      <c r="U487" s="128"/>
      <c r="V487" s="128"/>
      <c r="W487" s="128"/>
      <c r="X487" s="128"/>
      <c r="Y487" s="128"/>
      <c r="Z487" s="128"/>
      <c r="AA487" s="128"/>
      <c r="AB487" s="128"/>
      <c r="AC487" s="128"/>
      <c r="AD487" s="128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128"/>
      <c r="AS487" s="5"/>
      <c r="AT487" s="5"/>
      <c r="AU487" s="5"/>
      <c r="AV487" s="5"/>
      <c r="AW487" s="5"/>
      <c r="AX487" s="5"/>
      <c r="AY487" s="5"/>
      <c r="AZ487" s="2"/>
      <c r="BA487" s="2"/>
    </row>
    <row r="488" spans="2:53" s="3" customFormat="1" x14ac:dyDescent="0.2">
      <c r="B488" s="1"/>
      <c r="D488" s="118"/>
      <c r="E488" s="84"/>
      <c r="F488" s="84"/>
      <c r="G488" s="83"/>
      <c r="H488" s="74"/>
      <c r="I488" s="74"/>
      <c r="J488" s="74"/>
      <c r="K488" s="74"/>
      <c r="L488" s="75"/>
      <c r="M488" s="75"/>
      <c r="N488" s="75"/>
      <c r="O488" s="65"/>
      <c r="P488" s="65"/>
      <c r="Q488" s="71"/>
      <c r="R488" s="71"/>
      <c r="S488" s="128"/>
      <c r="T488" s="128"/>
      <c r="U488" s="128"/>
      <c r="V488" s="128"/>
      <c r="W488" s="128"/>
      <c r="X488" s="128"/>
      <c r="Y488" s="128"/>
      <c r="Z488" s="128"/>
      <c r="AA488" s="128"/>
      <c r="AB488" s="128"/>
      <c r="AC488" s="128"/>
      <c r="AD488" s="128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128"/>
      <c r="AS488" s="5"/>
      <c r="AT488" s="5"/>
      <c r="AU488" s="5"/>
      <c r="AV488" s="5"/>
      <c r="AW488" s="5"/>
      <c r="AX488" s="5"/>
      <c r="AY488" s="5"/>
      <c r="AZ488" s="2"/>
      <c r="BA488" s="2"/>
    </row>
    <row r="489" spans="2:53" s="3" customFormat="1" x14ac:dyDescent="0.2">
      <c r="B489" s="1"/>
      <c r="D489" s="118"/>
      <c r="E489" s="84"/>
      <c r="F489" s="84"/>
      <c r="G489" s="83"/>
      <c r="H489" s="74"/>
      <c r="I489" s="74"/>
      <c r="J489" s="74"/>
      <c r="K489" s="74"/>
      <c r="L489" s="75"/>
      <c r="M489" s="75"/>
      <c r="N489" s="75"/>
      <c r="O489" s="65"/>
      <c r="P489" s="65"/>
      <c r="Q489" s="71"/>
      <c r="R489" s="71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8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128"/>
      <c r="AS489" s="5"/>
      <c r="AT489" s="5"/>
      <c r="AU489" s="5"/>
      <c r="AV489" s="5"/>
      <c r="AW489" s="5"/>
      <c r="AX489" s="5"/>
      <c r="AY489" s="5"/>
      <c r="AZ489" s="2"/>
      <c r="BA489" s="2"/>
    </row>
    <row r="490" spans="2:53" s="3" customFormat="1" x14ac:dyDescent="0.2">
      <c r="B490" s="1"/>
      <c r="D490" s="118"/>
      <c r="E490" s="84"/>
      <c r="F490" s="84"/>
      <c r="G490" s="83"/>
      <c r="H490" s="74"/>
      <c r="I490" s="74"/>
      <c r="J490" s="74"/>
      <c r="K490" s="74"/>
      <c r="L490" s="75"/>
      <c r="M490" s="75"/>
      <c r="N490" s="75"/>
      <c r="O490" s="65"/>
      <c r="P490" s="65"/>
      <c r="Q490" s="71"/>
      <c r="R490" s="71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128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128"/>
      <c r="AS490" s="5"/>
      <c r="AT490" s="5"/>
      <c r="AU490" s="5"/>
      <c r="AV490" s="5"/>
      <c r="AW490" s="5"/>
      <c r="AX490" s="5"/>
      <c r="AY490" s="5"/>
      <c r="AZ490" s="2"/>
      <c r="BA490" s="2"/>
    </row>
    <row r="491" spans="2:53" s="3" customFormat="1" x14ac:dyDescent="0.2">
      <c r="B491" s="1"/>
      <c r="D491" s="118"/>
      <c r="E491" s="84"/>
      <c r="F491" s="84"/>
      <c r="G491" s="83"/>
      <c r="H491" s="74"/>
      <c r="I491" s="74"/>
      <c r="J491" s="74"/>
      <c r="K491" s="74"/>
      <c r="L491" s="75"/>
      <c r="M491" s="75"/>
      <c r="N491" s="75"/>
      <c r="O491" s="65"/>
      <c r="P491" s="65"/>
      <c r="Q491" s="71"/>
      <c r="R491" s="71"/>
      <c r="S491" s="128"/>
      <c r="T491" s="128"/>
      <c r="U491" s="128"/>
      <c r="V491" s="128"/>
      <c r="W491" s="128"/>
      <c r="X491" s="128"/>
      <c r="Y491" s="128"/>
      <c r="Z491" s="128"/>
      <c r="AA491" s="128"/>
      <c r="AB491" s="128"/>
      <c r="AC491" s="128"/>
      <c r="AD491" s="128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128"/>
      <c r="AS491" s="5"/>
      <c r="AT491" s="5"/>
      <c r="AU491" s="5"/>
      <c r="AV491" s="5"/>
      <c r="AW491" s="5"/>
      <c r="AX491" s="5"/>
      <c r="AY491" s="5"/>
      <c r="AZ491" s="2"/>
      <c r="BA491" s="2"/>
    </row>
    <row r="492" spans="2:53" s="3" customFormat="1" x14ac:dyDescent="0.2">
      <c r="B492" s="1"/>
      <c r="D492" s="118"/>
      <c r="E492" s="84"/>
      <c r="F492" s="84"/>
      <c r="G492" s="83"/>
      <c r="H492" s="74"/>
      <c r="I492" s="74"/>
      <c r="J492" s="74"/>
      <c r="K492" s="74"/>
      <c r="L492" s="75"/>
      <c r="M492" s="75"/>
      <c r="N492" s="75"/>
      <c r="O492" s="65"/>
      <c r="P492" s="65"/>
      <c r="Q492" s="71"/>
      <c r="R492" s="71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8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128"/>
      <c r="AS492" s="5"/>
      <c r="AT492" s="5"/>
      <c r="AU492" s="5"/>
      <c r="AV492" s="5"/>
      <c r="AW492" s="5"/>
      <c r="AX492" s="5"/>
      <c r="AY492" s="5"/>
      <c r="AZ492" s="2"/>
      <c r="BA492" s="2"/>
    </row>
    <row r="493" spans="2:53" s="3" customFormat="1" x14ac:dyDescent="0.2">
      <c r="B493" s="1"/>
      <c r="D493" s="118"/>
      <c r="E493" s="84"/>
      <c r="F493" s="84"/>
      <c r="G493" s="83"/>
      <c r="H493" s="74"/>
      <c r="I493" s="74"/>
      <c r="J493" s="74"/>
      <c r="K493" s="74"/>
      <c r="L493" s="75"/>
      <c r="M493" s="75"/>
      <c r="N493" s="75"/>
      <c r="O493" s="65"/>
      <c r="P493" s="65"/>
      <c r="Q493" s="71"/>
      <c r="R493" s="71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8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128"/>
      <c r="AS493" s="5"/>
      <c r="AT493" s="5"/>
      <c r="AU493" s="5"/>
      <c r="AV493" s="5"/>
      <c r="AW493" s="5"/>
      <c r="AX493" s="5"/>
      <c r="AY493" s="5"/>
      <c r="AZ493" s="2"/>
      <c r="BA493" s="2"/>
    </row>
    <row r="494" spans="2:53" s="3" customFormat="1" x14ac:dyDescent="0.2">
      <c r="B494" s="1"/>
      <c r="D494" s="118"/>
      <c r="E494" s="84"/>
      <c r="F494" s="84"/>
      <c r="G494" s="83"/>
      <c r="H494" s="74"/>
      <c r="I494" s="74"/>
      <c r="J494" s="74"/>
      <c r="K494" s="74"/>
      <c r="L494" s="75"/>
      <c r="M494" s="75"/>
      <c r="N494" s="75"/>
      <c r="O494" s="65"/>
      <c r="P494" s="65"/>
      <c r="Q494" s="71"/>
      <c r="R494" s="71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28"/>
      <c r="AD494" s="128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128"/>
      <c r="AS494" s="5"/>
      <c r="AT494" s="5"/>
      <c r="AU494" s="5"/>
      <c r="AV494" s="5"/>
      <c r="AW494" s="5"/>
      <c r="AX494" s="5"/>
      <c r="AY494" s="5"/>
      <c r="AZ494" s="2"/>
      <c r="BA494" s="2"/>
    </row>
    <row r="495" spans="2:53" s="3" customFormat="1" x14ac:dyDescent="0.2">
      <c r="B495" s="1"/>
      <c r="D495" s="118"/>
      <c r="E495" s="84"/>
      <c r="F495" s="84"/>
      <c r="G495" s="83"/>
      <c r="H495" s="74"/>
      <c r="I495" s="74"/>
      <c r="J495" s="74"/>
      <c r="K495" s="74"/>
      <c r="L495" s="75"/>
      <c r="M495" s="75"/>
      <c r="N495" s="75"/>
      <c r="O495" s="65"/>
      <c r="P495" s="65"/>
      <c r="Q495" s="71"/>
      <c r="R495" s="71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128"/>
      <c r="AS495" s="5"/>
      <c r="AT495" s="5"/>
      <c r="AU495" s="5"/>
      <c r="AV495" s="5"/>
      <c r="AW495" s="5"/>
      <c r="AX495" s="5"/>
      <c r="AY495" s="5"/>
      <c r="AZ495" s="2"/>
      <c r="BA495" s="2"/>
    </row>
    <row r="496" spans="2:53" s="3" customFormat="1" x14ac:dyDescent="0.2">
      <c r="B496" s="1"/>
      <c r="D496" s="118"/>
      <c r="E496" s="84"/>
      <c r="F496" s="84"/>
      <c r="G496" s="83"/>
      <c r="H496" s="74"/>
      <c r="I496" s="74"/>
      <c r="J496" s="74"/>
      <c r="K496" s="74"/>
      <c r="L496" s="75"/>
      <c r="M496" s="75"/>
      <c r="N496" s="75"/>
      <c r="O496" s="65"/>
      <c r="P496" s="65"/>
      <c r="Q496" s="71"/>
      <c r="R496" s="71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128"/>
      <c r="AS496" s="5"/>
      <c r="AT496" s="5"/>
      <c r="AU496" s="5"/>
      <c r="AV496" s="5"/>
      <c r="AW496" s="5"/>
      <c r="AX496" s="5"/>
      <c r="AY496" s="5"/>
      <c r="AZ496" s="2"/>
      <c r="BA496" s="2"/>
    </row>
    <row r="497" spans="2:53" s="3" customFormat="1" x14ac:dyDescent="0.2">
      <c r="B497" s="1"/>
      <c r="D497" s="118"/>
      <c r="E497" s="84"/>
      <c r="F497" s="84"/>
      <c r="G497" s="83"/>
      <c r="H497" s="74"/>
      <c r="I497" s="74"/>
      <c r="J497" s="74"/>
      <c r="K497" s="74"/>
      <c r="L497" s="75"/>
      <c r="M497" s="75"/>
      <c r="N497" s="75"/>
      <c r="O497" s="65"/>
      <c r="P497" s="65"/>
      <c r="Q497" s="71"/>
      <c r="R497" s="71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128"/>
      <c r="AS497" s="5"/>
      <c r="AT497" s="5"/>
      <c r="AU497" s="5"/>
      <c r="AV497" s="5"/>
      <c r="AW497" s="5"/>
      <c r="AX497" s="5"/>
      <c r="AY497" s="5"/>
      <c r="AZ497" s="2"/>
      <c r="BA497" s="2"/>
    </row>
    <row r="498" spans="2:53" s="3" customFormat="1" x14ac:dyDescent="0.2">
      <c r="B498" s="1"/>
      <c r="D498" s="118"/>
      <c r="E498" s="84"/>
      <c r="F498" s="84"/>
      <c r="G498" s="83"/>
      <c r="H498" s="74"/>
      <c r="I498" s="74"/>
      <c r="J498" s="74"/>
      <c r="K498" s="74"/>
      <c r="L498" s="75"/>
      <c r="M498" s="75"/>
      <c r="N498" s="75"/>
      <c r="O498" s="65"/>
      <c r="P498" s="65"/>
      <c r="Q498" s="71"/>
      <c r="R498" s="71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128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128"/>
      <c r="AS498" s="5"/>
      <c r="AT498" s="5"/>
      <c r="AU498" s="5"/>
      <c r="AV498" s="5"/>
      <c r="AW498" s="5"/>
      <c r="AX498" s="5"/>
      <c r="AY498" s="5"/>
      <c r="AZ498" s="2"/>
      <c r="BA498" s="2"/>
    </row>
    <row r="499" spans="2:53" s="3" customFormat="1" x14ac:dyDescent="0.2">
      <c r="B499" s="1"/>
      <c r="D499" s="118"/>
      <c r="E499" s="84"/>
      <c r="F499" s="84"/>
      <c r="G499" s="83"/>
      <c r="H499" s="74"/>
      <c r="I499" s="74"/>
      <c r="J499" s="74"/>
      <c r="K499" s="74"/>
      <c r="L499" s="75"/>
      <c r="M499" s="75"/>
      <c r="N499" s="75"/>
      <c r="O499" s="65"/>
      <c r="P499" s="65"/>
      <c r="Q499" s="71"/>
      <c r="R499" s="71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8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128"/>
      <c r="AS499" s="5"/>
      <c r="AT499" s="5"/>
      <c r="AU499" s="5"/>
      <c r="AV499" s="5"/>
      <c r="AW499" s="5"/>
      <c r="AX499" s="5"/>
      <c r="AY499" s="5"/>
      <c r="AZ499" s="2"/>
      <c r="BA499" s="2"/>
    </row>
    <row r="500" spans="2:53" s="3" customFormat="1" x14ac:dyDescent="0.2">
      <c r="B500" s="1"/>
      <c r="D500" s="118"/>
      <c r="E500" s="84"/>
      <c r="F500" s="84"/>
      <c r="G500" s="83"/>
      <c r="H500" s="74"/>
      <c r="I500" s="74"/>
      <c r="J500" s="74"/>
      <c r="K500" s="74"/>
      <c r="L500" s="75"/>
      <c r="M500" s="75"/>
      <c r="N500" s="75"/>
      <c r="O500" s="65"/>
      <c r="P500" s="65"/>
      <c r="Q500" s="71"/>
      <c r="R500" s="71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8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128"/>
      <c r="AS500" s="5"/>
      <c r="AT500" s="5"/>
      <c r="AU500" s="5"/>
      <c r="AV500" s="5"/>
      <c r="AW500" s="5"/>
      <c r="AX500" s="5"/>
      <c r="AY500" s="5"/>
      <c r="AZ500" s="2"/>
      <c r="BA500" s="2"/>
    </row>
    <row r="501" spans="2:53" s="3" customFormat="1" x14ac:dyDescent="0.2">
      <c r="B501" s="1"/>
      <c r="D501" s="118"/>
      <c r="E501" s="84"/>
      <c r="F501" s="84"/>
      <c r="G501" s="83"/>
      <c r="H501" s="74"/>
      <c r="I501" s="74"/>
      <c r="J501" s="74"/>
      <c r="K501" s="74"/>
      <c r="L501" s="75"/>
      <c r="M501" s="75"/>
      <c r="N501" s="75"/>
      <c r="O501" s="65"/>
      <c r="P501" s="65"/>
      <c r="Q501" s="71"/>
      <c r="R501" s="71"/>
      <c r="S501" s="128"/>
      <c r="T501" s="128"/>
      <c r="U501" s="128"/>
      <c r="V501" s="128"/>
      <c r="W501" s="128"/>
      <c r="X501" s="128"/>
      <c r="Y501" s="128"/>
      <c r="Z501" s="128"/>
      <c r="AA501" s="128"/>
      <c r="AB501" s="128"/>
      <c r="AC501" s="128"/>
      <c r="AD501" s="128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128"/>
      <c r="AS501" s="5"/>
      <c r="AT501" s="5"/>
      <c r="AU501" s="5"/>
      <c r="AV501" s="5"/>
      <c r="AW501" s="5"/>
      <c r="AX501" s="5"/>
      <c r="AY501" s="5"/>
      <c r="AZ501" s="2"/>
      <c r="BA501" s="2"/>
    </row>
    <row r="502" spans="2:53" s="3" customFormat="1" x14ac:dyDescent="0.2">
      <c r="B502" s="1"/>
      <c r="D502" s="118"/>
      <c r="E502" s="84"/>
      <c r="F502" s="84"/>
      <c r="G502" s="83"/>
      <c r="H502" s="74"/>
      <c r="I502" s="74"/>
      <c r="J502" s="74"/>
      <c r="K502" s="74"/>
      <c r="L502" s="75"/>
      <c r="M502" s="75"/>
      <c r="N502" s="75"/>
      <c r="O502" s="65"/>
      <c r="P502" s="65"/>
      <c r="Q502" s="71"/>
      <c r="R502" s="71"/>
      <c r="S502" s="128"/>
      <c r="T502" s="128"/>
      <c r="U502" s="128"/>
      <c r="V502" s="128"/>
      <c r="W502" s="128"/>
      <c r="X502" s="128"/>
      <c r="Y502" s="128"/>
      <c r="Z502" s="128"/>
      <c r="AA502" s="128"/>
      <c r="AB502" s="128"/>
      <c r="AC502" s="128"/>
      <c r="AD502" s="128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128"/>
      <c r="AS502" s="5"/>
      <c r="AT502" s="5"/>
      <c r="AU502" s="5"/>
      <c r="AV502" s="5"/>
      <c r="AW502" s="5"/>
      <c r="AX502" s="5"/>
      <c r="AY502" s="5"/>
      <c r="AZ502" s="2"/>
      <c r="BA502" s="2"/>
    </row>
    <row r="503" spans="2:53" s="3" customFormat="1" x14ac:dyDescent="0.2">
      <c r="B503" s="1"/>
      <c r="D503" s="118"/>
      <c r="E503" s="84"/>
      <c r="F503" s="84"/>
      <c r="G503" s="83"/>
      <c r="H503" s="74"/>
      <c r="I503" s="74"/>
      <c r="J503" s="74"/>
      <c r="K503" s="74"/>
      <c r="L503" s="75"/>
      <c r="M503" s="75"/>
      <c r="N503" s="75"/>
      <c r="O503" s="65"/>
      <c r="P503" s="65"/>
      <c r="Q503" s="71"/>
      <c r="R503" s="71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8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128"/>
      <c r="AS503" s="5"/>
      <c r="AT503" s="5"/>
      <c r="AU503" s="5"/>
      <c r="AV503" s="5"/>
      <c r="AW503" s="5"/>
      <c r="AX503" s="5"/>
      <c r="AY503" s="5"/>
      <c r="AZ503" s="2"/>
      <c r="BA503" s="2"/>
    </row>
    <row r="504" spans="2:53" s="3" customFormat="1" x14ac:dyDescent="0.2">
      <c r="B504" s="1"/>
      <c r="D504" s="118"/>
      <c r="E504" s="84"/>
      <c r="F504" s="84"/>
      <c r="G504" s="83"/>
      <c r="H504" s="74"/>
      <c r="I504" s="74"/>
      <c r="J504" s="74"/>
      <c r="K504" s="74"/>
      <c r="L504" s="75"/>
      <c r="M504" s="75"/>
      <c r="N504" s="75"/>
      <c r="O504" s="65"/>
      <c r="P504" s="65"/>
      <c r="Q504" s="71"/>
      <c r="R504" s="71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128"/>
      <c r="AS504" s="5"/>
      <c r="AT504" s="5"/>
      <c r="AU504" s="5"/>
      <c r="AV504" s="5"/>
      <c r="AW504" s="5"/>
      <c r="AX504" s="5"/>
      <c r="AY504" s="5"/>
      <c r="AZ504" s="2"/>
      <c r="BA504" s="2"/>
    </row>
    <row r="505" spans="2:53" s="3" customFormat="1" x14ac:dyDescent="0.2">
      <c r="B505" s="1"/>
      <c r="D505" s="118"/>
      <c r="E505" s="84"/>
      <c r="F505" s="84"/>
      <c r="G505" s="83"/>
      <c r="H505" s="74"/>
      <c r="I505" s="74"/>
      <c r="J505" s="74"/>
      <c r="K505" s="74"/>
      <c r="L505" s="75"/>
      <c r="M505" s="75"/>
      <c r="N505" s="75"/>
      <c r="O505" s="65"/>
      <c r="P505" s="65"/>
      <c r="Q505" s="71"/>
      <c r="R505" s="71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128"/>
      <c r="AS505" s="5"/>
      <c r="AT505" s="5"/>
      <c r="AU505" s="5"/>
      <c r="AV505" s="5"/>
      <c r="AW505" s="5"/>
      <c r="AX505" s="5"/>
      <c r="AY505" s="5"/>
      <c r="AZ505" s="2"/>
      <c r="BA505" s="2"/>
    </row>
    <row r="506" spans="2:53" s="3" customFormat="1" x14ac:dyDescent="0.2">
      <c r="B506" s="1"/>
      <c r="D506" s="118"/>
      <c r="E506" s="84"/>
      <c r="F506" s="84"/>
      <c r="G506" s="83"/>
      <c r="H506" s="74"/>
      <c r="I506" s="74"/>
      <c r="J506" s="74"/>
      <c r="K506" s="74"/>
      <c r="L506" s="75"/>
      <c r="M506" s="75"/>
      <c r="N506" s="75"/>
      <c r="O506" s="65"/>
      <c r="P506" s="65"/>
      <c r="Q506" s="71"/>
      <c r="R506" s="71"/>
      <c r="S506" s="128"/>
      <c r="T506" s="128"/>
      <c r="U506" s="128"/>
      <c r="V506" s="128"/>
      <c r="W506" s="128"/>
      <c r="X506" s="128"/>
      <c r="Y506" s="128"/>
      <c r="Z506" s="128"/>
      <c r="AA506" s="128"/>
      <c r="AB506" s="128"/>
      <c r="AC506" s="128"/>
      <c r="AD506" s="128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128"/>
      <c r="AS506" s="5"/>
      <c r="AT506" s="5"/>
      <c r="AU506" s="5"/>
      <c r="AV506" s="5"/>
      <c r="AW506" s="5"/>
      <c r="AX506" s="5"/>
      <c r="AY506" s="5"/>
      <c r="AZ506" s="2"/>
      <c r="BA506" s="2"/>
    </row>
    <row r="507" spans="2:53" s="3" customFormat="1" x14ac:dyDescent="0.2">
      <c r="B507" s="1"/>
      <c r="D507" s="118"/>
      <c r="E507" s="84"/>
      <c r="F507" s="84"/>
      <c r="G507" s="83"/>
      <c r="H507" s="74"/>
      <c r="I507" s="74"/>
      <c r="J507" s="74"/>
      <c r="K507" s="74"/>
      <c r="L507" s="75"/>
      <c r="M507" s="75"/>
      <c r="N507" s="75"/>
      <c r="O507" s="65"/>
      <c r="P507" s="65"/>
      <c r="Q507" s="71"/>
      <c r="R507" s="71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28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128"/>
      <c r="AS507" s="5"/>
      <c r="AT507" s="5"/>
      <c r="AU507" s="5"/>
      <c r="AV507" s="5"/>
      <c r="AW507" s="5"/>
      <c r="AX507" s="5"/>
      <c r="AY507" s="5"/>
      <c r="AZ507" s="2"/>
      <c r="BA507" s="2"/>
    </row>
    <row r="508" spans="2:53" s="3" customFormat="1" x14ac:dyDescent="0.2">
      <c r="B508" s="1"/>
      <c r="D508" s="118"/>
      <c r="E508" s="84"/>
      <c r="F508" s="84"/>
      <c r="G508" s="83"/>
      <c r="H508" s="74"/>
      <c r="I508" s="74"/>
      <c r="J508" s="74"/>
      <c r="K508" s="74"/>
      <c r="L508" s="75"/>
      <c r="M508" s="75"/>
      <c r="N508" s="75"/>
      <c r="O508" s="65"/>
      <c r="P508" s="65"/>
      <c r="Q508" s="71"/>
      <c r="R508" s="71"/>
      <c r="S508" s="128"/>
      <c r="T508" s="128"/>
      <c r="U508" s="128"/>
      <c r="V508" s="128"/>
      <c r="W508" s="128"/>
      <c r="X508" s="128"/>
      <c r="Y508" s="128"/>
      <c r="Z508" s="128"/>
      <c r="AA508" s="128"/>
      <c r="AB508" s="128"/>
      <c r="AC508" s="128"/>
      <c r="AD508" s="128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128"/>
      <c r="AS508" s="5"/>
      <c r="AT508" s="5"/>
      <c r="AU508" s="5"/>
      <c r="AV508" s="5"/>
      <c r="AW508" s="5"/>
      <c r="AX508" s="5"/>
      <c r="AY508" s="5"/>
      <c r="AZ508" s="2"/>
      <c r="BA508" s="2"/>
    </row>
    <row r="509" spans="2:53" s="3" customFormat="1" x14ac:dyDescent="0.2">
      <c r="B509" s="1"/>
      <c r="D509" s="118"/>
      <c r="E509" s="84"/>
      <c r="F509" s="84"/>
      <c r="G509" s="83"/>
      <c r="H509" s="74"/>
      <c r="I509" s="74"/>
      <c r="J509" s="74"/>
      <c r="K509" s="74"/>
      <c r="L509" s="75"/>
      <c r="M509" s="75"/>
      <c r="N509" s="75"/>
      <c r="O509" s="65"/>
      <c r="P509" s="65"/>
      <c r="Q509" s="71"/>
      <c r="R509" s="71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128"/>
      <c r="AS509" s="5"/>
      <c r="AT509" s="5"/>
      <c r="AU509" s="5"/>
      <c r="AV509" s="5"/>
      <c r="AW509" s="5"/>
      <c r="AX509" s="5"/>
      <c r="AY509" s="5"/>
      <c r="AZ509" s="2"/>
      <c r="BA509" s="2"/>
    </row>
    <row r="510" spans="2:53" s="3" customFormat="1" x14ac:dyDescent="0.2">
      <c r="B510" s="1"/>
      <c r="D510" s="118"/>
      <c r="E510" s="84"/>
      <c r="F510" s="84"/>
      <c r="G510" s="83"/>
      <c r="H510" s="74"/>
      <c r="I510" s="74"/>
      <c r="J510" s="74"/>
      <c r="K510" s="74"/>
      <c r="L510" s="75"/>
      <c r="M510" s="75"/>
      <c r="N510" s="75"/>
      <c r="O510" s="65"/>
      <c r="P510" s="65"/>
      <c r="Q510" s="71"/>
      <c r="R510" s="71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128"/>
      <c r="AS510" s="5"/>
      <c r="AT510" s="5"/>
      <c r="AU510" s="5"/>
      <c r="AV510" s="5"/>
      <c r="AW510" s="5"/>
      <c r="AX510" s="5"/>
      <c r="AY510" s="5"/>
      <c r="AZ510" s="2"/>
      <c r="BA510" s="2"/>
    </row>
    <row r="511" spans="2:53" s="3" customFormat="1" x14ac:dyDescent="0.2">
      <c r="B511" s="1"/>
      <c r="D511" s="118"/>
      <c r="E511" s="84"/>
      <c r="F511" s="84"/>
      <c r="G511" s="83"/>
      <c r="H511" s="74"/>
      <c r="I511" s="74"/>
      <c r="J511" s="74"/>
      <c r="K511" s="74"/>
      <c r="L511" s="75"/>
      <c r="M511" s="75"/>
      <c r="N511" s="75"/>
      <c r="O511" s="65"/>
      <c r="P511" s="65"/>
      <c r="Q511" s="71"/>
      <c r="R511" s="71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128"/>
      <c r="AS511" s="5"/>
      <c r="AT511" s="5"/>
      <c r="AU511" s="5"/>
      <c r="AV511" s="5"/>
      <c r="AW511" s="5"/>
      <c r="AX511" s="5"/>
      <c r="AY511" s="5"/>
      <c r="AZ511" s="2"/>
      <c r="BA511" s="2"/>
    </row>
    <row r="512" spans="2:53" s="3" customFormat="1" x14ac:dyDescent="0.2">
      <c r="B512" s="1"/>
      <c r="D512" s="118"/>
      <c r="E512" s="84"/>
      <c r="F512" s="84"/>
      <c r="G512" s="83"/>
      <c r="H512" s="74"/>
      <c r="I512" s="74"/>
      <c r="J512" s="74"/>
      <c r="K512" s="74"/>
      <c r="L512" s="75"/>
      <c r="M512" s="75"/>
      <c r="N512" s="75"/>
      <c r="O512" s="65"/>
      <c r="P512" s="65"/>
      <c r="Q512" s="71"/>
      <c r="R512" s="71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128"/>
      <c r="AS512" s="5"/>
      <c r="AT512" s="5"/>
      <c r="AU512" s="5"/>
      <c r="AV512" s="5"/>
      <c r="AW512" s="5"/>
      <c r="AX512" s="5"/>
      <c r="AY512" s="5"/>
      <c r="AZ512" s="2"/>
      <c r="BA512" s="2"/>
    </row>
    <row r="513" spans="2:53" s="3" customFormat="1" x14ac:dyDescent="0.2">
      <c r="B513" s="1"/>
      <c r="D513" s="118"/>
      <c r="E513" s="84"/>
      <c r="F513" s="84"/>
      <c r="G513" s="83"/>
      <c r="H513" s="74"/>
      <c r="I513" s="74"/>
      <c r="J513" s="74"/>
      <c r="K513" s="74"/>
      <c r="L513" s="75"/>
      <c r="M513" s="75"/>
      <c r="N513" s="75"/>
      <c r="O513" s="65"/>
      <c r="P513" s="65"/>
      <c r="Q513" s="71"/>
      <c r="R513" s="71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128"/>
      <c r="AS513" s="5"/>
      <c r="AT513" s="5"/>
      <c r="AU513" s="5"/>
      <c r="AV513" s="5"/>
      <c r="AW513" s="5"/>
      <c r="AX513" s="5"/>
      <c r="AY513" s="5"/>
      <c r="AZ513" s="2"/>
      <c r="BA513" s="2"/>
    </row>
    <row r="514" spans="2:53" s="3" customFormat="1" x14ac:dyDescent="0.2">
      <c r="B514" s="1"/>
      <c r="D514" s="118"/>
      <c r="E514" s="84"/>
      <c r="F514" s="84"/>
      <c r="G514" s="83"/>
      <c r="H514" s="74"/>
      <c r="I514" s="74"/>
      <c r="J514" s="74"/>
      <c r="K514" s="74"/>
      <c r="L514" s="75"/>
      <c r="M514" s="75"/>
      <c r="N514" s="75"/>
      <c r="O514" s="65"/>
      <c r="P514" s="65"/>
      <c r="Q514" s="71"/>
      <c r="R514" s="71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128"/>
      <c r="AS514" s="5"/>
      <c r="AT514" s="5"/>
      <c r="AU514" s="5"/>
      <c r="AV514" s="5"/>
      <c r="AW514" s="5"/>
      <c r="AX514" s="5"/>
      <c r="AY514" s="5"/>
      <c r="AZ514" s="2"/>
      <c r="BA514" s="2"/>
    </row>
    <row r="515" spans="2:53" s="3" customFormat="1" x14ac:dyDescent="0.2">
      <c r="B515" s="1"/>
      <c r="D515" s="118"/>
      <c r="E515" s="84"/>
      <c r="F515" s="84"/>
      <c r="G515" s="83"/>
      <c r="H515" s="74"/>
      <c r="I515" s="74"/>
      <c r="J515" s="74"/>
      <c r="K515" s="74"/>
      <c r="L515" s="75"/>
      <c r="M515" s="75"/>
      <c r="N515" s="75"/>
      <c r="O515" s="65"/>
      <c r="P515" s="65"/>
      <c r="Q515" s="71"/>
      <c r="R515" s="71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8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128"/>
      <c r="AS515" s="5"/>
      <c r="AT515" s="5"/>
      <c r="AU515" s="5"/>
      <c r="AV515" s="5"/>
      <c r="AW515" s="5"/>
      <c r="AX515" s="5"/>
      <c r="AY515" s="5"/>
      <c r="AZ515" s="2"/>
      <c r="BA515" s="2"/>
    </row>
    <row r="516" spans="2:53" s="3" customFormat="1" x14ac:dyDescent="0.2">
      <c r="B516" s="1"/>
      <c r="D516" s="118"/>
      <c r="E516" s="84"/>
      <c r="F516" s="84"/>
      <c r="G516" s="83"/>
      <c r="H516" s="74"/>
      <c r="I516" s="74"/>
      <c r="J516" s="74"/>
      <c r="K516" s="74"/>
      <c r="L516" s="75"/>
      <c r="M516" s="75"/>
      <c r="N516" s="75"/>
      <c r="O516" s="65"/>
      <c r="P516" s="65"/>
      <c r="Q516" s="71"/>
      <c r="R516" s="71"/>
      <c r="S516" s="128"/>
      <c r="T516" s="128"/>
      <c r="U516" s="128"/>
      <c r="V516" s="128"/>
      <c r="W516" s="128"/>
      <c r="X516" s="128"/>
      <c r="Y516" s="128"/>
      <c r="Z516" s="128"/>
      <c r="AA516" s="128"/>
      <c r="AB516" s="128"/>
      <c r="AC516" s="128"/>
      <c r="AD516" s="128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128"/>
      <c r="AS516" s="5"/>
      <c r="AT516" s="5"/>
      <c r="AU516" s="5"/>
      <c r="AV516" s="5"/>
      <c r="AW516" s="5"/>
      <c r="AX516" s="5"/>
      <c r="AY516" s="5"/>
      <c r="AZ516" s="2"/>
      <c r="BA516" s="2"/>
    </row>
    <row r="517" spans="2:53" s="3" customFormat="1" x14ac:dyDescent="0.2">
      <c r="B517" s="1"/>
      <c r="D517" s="118"/>
      <c r="E517" s="84"/>
      <c r="F517" s="84"/>
      <c r="G517" s="83"/>
      <c r="H517" s="74"/>
      <c r="I517" s="74"/>
      <c r="J517" s="74"/>
      <c r="K517" s="74"/>
      <c r="L517" s="75"/>
      <c r="M517" s="75"/>
      <c r="N517" s="75"/>
      <c r="O517" s="65"/>
      <c r="P517" s="65"/>
      <c r="Q517" s="71"/>
      <c r="R517" s="71"/>
      <c r="S517" s="128"/>
      <c r="T517" s="128"/>
      <c r="U517" s="128"/>
      <c r="V517" s="128"/>
      <c r="W517" s="128"/>
      <c r="X517" s="128"/>
      <c r="Y517" s="128"/>
      <c r="Z517" s="128"/>
      <c r="AA517" s="128"/>
      <c r="AB517" s="128"/>
      <c r="AC517" s="128"/>
      <c r="AD517" s="128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128"/>
      <c r="AS517" s="5"/>
      <c r="AT517" s="5"/>
      <c r="AU517" s="5"/>
      <c r="AV517" s="5"/>
      <c r="AW517" s="5"/>
      <c r="AX517" s="5"/>
      <c r="AY517" s="5"/>
      <c r="AZ517" s="2"/>
      <c r="BA517" s="2"/>
    </row>
    <row r="518" spans="2:53" s="3" customFormat="1" x14ac:dyDescent="0.2">
      <c r="B518" s="1"/>
      <c r="D518" s="118"/>
      <c r="E518" s="84"/>
      <c r="F518" s="84"/>
      <c r="G518" s="83"/>
      <c r="H518" s="74"/>
      <c r="I518" s="74"/>
      <c r="J518" s="74"/>
      <c r="K518" s="74"/>
      <c r="L518" s="75"/>
      <c r="M518" s="75"/>
      <c r="N518" s="75"/>
      <c r="O518" s="65"/>
      <c r="P518" s="65"/>
      <c r="Q518" s="71"/>
      <c r="R518" s="71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128"/>
      <c r="AS518" s="5"/>
      <c r="AT518" s="5"/>
      <c r="AU518" s="5"/>
      <c r="AV518" s="5"/>
      <c r="AW518" s="5"/>
      <c r="AX518" s="5"/>
      <c r="AY518" s="5"/>
      <c r="AZ518" s="2"/>
      <c r="BA518" s="2"/>
    </row>
    <row r="519" spans="2:53" s="3" customFormat="1" x14ac:dyDescent="0.2">
      <c r="B519" s="1"/>
      <c r="D519" s="118"/>
      <c r="E519" s="84"/>
      <c r="F519" s="84"/>
      <c r="G519" s="83"/>
      <c r="H519" s="74"/>
      <c r="I519" s="74"/>
      <c r="J519" s="74"/>
      <c r="K519" s="74"/>
      <c r="L519" s="75"/>
      <c r="M519" s="75"/>
      <c r="N519" s="75"/>
      <c r="O519" s="65"/>
      <c r="P519" s="65"/>
      <c r="Q519" s="71"/>
      <c r="R519" s="71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128"/>
      <c r="AS519" s="5"/>
      <c r="AT519" s="5"/>
      <c r="AU519" s="5"/>
      <c r="AV519" s="5"/>
      <c r="AW519" s="5"/>
      <c r="AX519" s="5"/>
      <c r="AY519" s="5"/>
      <c r="AZ519" s="2"/>
      <c r="BA519" s="2"/>
    </row>
    <row r="520" spans="2:53" s="3" customFormat="1" x14ac:dyDescent="0.2">
      <c r="B520" s="1"/>
      <c r="D520" s="118"/>
      <c r="E520" s="84"/>
      <c r="F520" s="84"/>
      <c r="G520" s="83"/>
      <c r="H520" s="74"/>
      <c r="I520" s="74"/>
      <c r="J520" s="74"/>
      <c r="K520" s="74"/>
      <c r="L520" s="75"/>
      <c r="M520" s="75"/>
      <c r="N520" s="75"/>
      <c r="O520" s="65"/>
      <c r="P520" s="65"/>
      <c r="Q520" s="71"/>
      <c r="R520" s="71"/>
      <c r="S520" s="128"/>
      <c r="T520" s="128"/>
      <c r="U520" s="128"/>
      <c r="V520" s="128"/>
      <c r="W520" s="128"/>
      <c r="X520" s="128"/>
      <c r="Y520" s="128"/>
      <c r="Z520" s="128"/>
      <c r="AA520" s="128"/>
      <c r="AB520" s="128"/>
      <c r="AC520" s="128"/>
      <c r="AD520" s="128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128"/>
      <c r="AS520" s="5"/>
      <c r="AT520" s="5"/>
      <c r="AU520" s="5"/>
      <c r="AV520" s="5"/>
      <c r="AW520" s="5"/>
      <c r="AX520" s="5"/>
      <c r="AY520" s="5"/>
      <c r="AZ520" s="2"/>
      <c r="BA520" s="2"/>
    </row>
    <row r="521" spans="2:53" s="3" customFormat="1" x14ac:dyDescent="0.2">
      <c r="B521" s="1"/>
      <c r="D521" s="118"/>
      <c r="E521" s="84"/>
      <c r="F521" s="84"/>
      <c r="G521" s="83"/>
      <c r="H521" s="74"/>
      <c r="I521" s="74"/>
      <c r="J521" s="74"/>
      <c r="K521" s="74"/>
      <c r="L521" s="75"/>
      <c r="M521" s="75"/>
      <c r="N521" s="75"/>
      <c r="O521" s="65"/>
      <c r="P521" s="65"/>
      <c r="Q521" s="71"/>
      <c r="R521" s="71"/>
      <c r="S521" s="128"/>
      <c r="T521" s="128"/>
      <c r="U521" s="128"/>
      <c r="V521" s="128"/>
      <c r="W521" s="128"/>
      <c r="X521" s="128"/>
      <c r="Y521" s="128"/>
      <c r="Z521" s="128"/>
      <c r="AA521" s="128"/>
      <c r="AB521" s="128"/>
      <c r="AC521" s="128"/>
      <c r="AD521" s="128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128"/>
      <c r="AS521" s="5"/>
      <c r="AT521" s="5"/>
      <c r="AU521" s="5"/>
      <c r="AV521" s="5"/>
      <c r="AW521" s="5"/>
      <c r="AX521" s="5"/>
      <c r="AY521" s="5"/>
      <c r="AZ521" s="2"/>
      <c r="BA521" s="2"/>
    </row>
    <row r="522" spans="2:53" s="3" customFormat="1" x14ac:dyDescent="0.2">
      <c r="B522" s="1"/>
      <c r="D522" s="118"/>
      <c r="E522" s="84"/>
      <c r="F522" s="84"/>
      <c r="G522" s="83"/>
      <c r="H522" s="74"/>
      <c r="I522" s="74"/>
      <c r="J522" s="74"/>
      <c r="K522" s="74"/>
      <c r="L522" s="75"/>
      <c r="M522" s="75"/>
      <c r="N522" s="75"/>
      <c r="O522" s="65"/>
      <c r="P522" s="65"/>
      <c r="Q522" s="71"/>
      <c r="R522" s="71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128"/>
      <c r="AS522" s="5"/>
      <c r="AT522" s="5"/>
      <c r="AU522" s="5"/>
      <c r="AV522" s="5"/>
      <c r="AW522" s="5"/>
      <c r="AX522" s="5"/>
      <c r="AY522" s="5"/>
      <c r="AZ522" s="2"/>
      <c r="BA522" s="2"/>
    </row>
    <row r="523" spans="2:53" s="3" customFormat="1" x14ac:dyDescent="0.2">
      <c r="B523" s="1"/>
      <c r="D523" s="118"/>
      <c r="E523" s="84"/>
      <c r="F523" s="84"/>
      <c r="G523" s="83"/>
      <c r="H523" s="74"/>
      <c r="I523" s="74"/>
      <c r="J523" s="74"/>
      <c r="K523" s="74"/>
      <c r="L523" s="75"/>
      <c r="M523" s="75"/>
      <c r="N523" s="75"/>
      <c r="O523" s="65"/>
      <c r="P523" s="65"/>
      <c r="Q523" s="71"/>
      <c r="R523" s="71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128"/>
      <c r="AS523" s="5"/>
      <c r="AT523" s="5"/>
      <c r="AU523" s="5"/>
      <c r="AV523" s="5"/>
      <c r="AW523" s="5"/>
      <c r="AX523" s="5"/>
      <c r="AY523" s="5"/>
      <c r="AZ523" s="2"/>
      <c r="BA523" s="2"/>
    </row>
    <row r="524" spans="2:53" s="3" customFormat="1" x14ac:dyDescent="0.2">
      <c r="B524" s="1"/>
      <c r="D524" s="118"/>
      <c r="E524" s="84"/>
      <c r="F524" s="84"/>
      <c r="G524" s="83"/>
      <c r="H524" s="74"/>
      <c r="I524" s="74"/>
      <c r="J524" s="74"/>
      <c r="K524" s="74"/>
      <c r="L524" s="75"/>
      <c r="M524" s="75"/>
      <c r="N524" s="75"/>
      <c r="O524" s="65"/>
      <c r="P524" s="65"/>
      <c r="Q524" s="71"/>
      <c r="R524" s="71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128"/>
      <c r="AS524" s="5"/>
      <c r="AT524" s="5"/>
      <c r="AU524" s="5"/>
      <c r="AV524" s="5"/>
      <c r="AW524" s="5"/>
      <c r="AX524" s="5"/>
      <c r="AY524" s="5"/>
      <c r="AZ524" s="2"/>
      <c r="BA524" s="2"/>
    </row>
    <row r="525" spans="2:53" s="3" customFormat="1" x14ac:dyDescent="0.2">
      <c r="B525" s="1"/>
      <c r="D525" s="118"/>
      <c r="E525" s="84"/>
      <c r="F525" s="84"/>
      <c r="G525" s="83"/>
      <c r="H525" s="74"/>
      <c r="I525" s="74"/>
      <c r="J525" s="74"/>
      <c r="K525" s="74"/>
      <c r="L525" s="75"/>
      <c r="M525" s="75"/>
      <c r="N525" s="75"/>
      <c r="O525" s="65"/>
      <c r="P525" s="65"/>
      <c r="Q525" s="71"/>
      <c r="R525" s="71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128"/>
      <c r="AS525" s="5"/>
      <c r="AT525" s="5"/>
      <c r="AU525" s="5"/>
      <c r="AV525" s="5"/>
      <c r="AW525" s="5"/>
      <c r="AX525" s="5"/>
      <c r="AY525" s="5"/>
      <c r="AZ525" s="2"/>
      <c r="BA525" s="2"/>
    </row>
    <row r="526" spans="2:53" s="3" customFormat="1" x14ac:dyDescent="0.2">
      <c r="B526" s="1"/>
      <c r="D526" s="118"/>
      <c r="E526" s="84"/>
      <c r="F526" s="84"/>
      <c r="G526" s="83"/>
      <c r="H526" s="74"/>
      <c r="I526" s="74"/>
      <c r="J526" s="74"/>
      <c r="K526" s="74"/>
      <c r="L526" s="75"/>
      <c r="M526" s="75"/>
      <c r="N526" s="75"/>
      <c r="O526" s="65"/>
      <c r="P526" s="65"/>
      <c r="Q526" s="71"/>
      <c r="R526" s="71"/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8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128"/>
      <c r="AS526" s="5"/>
      <c r="AT526" s="5"/>
      <c r="AU526" s="5"/>
      <c r="AV526" s="5"/>
      <c r="AW526" s="5"/>
      <c r="AX526" s="5"/>
      <c r="AY526" s="5"/>
      <c r="AZ526" s="2"/>
      <c r="BA526" s="2"/>
    </row>
    <row r="527" spans="2:53" s="3" customFormat="1" x14ac:dyDescent="0.2">
      <c r="B527" s="1"/>
      <c r="D527" s="118"/>
      <c r="E527" s="84"/>
      <c r="F527" s="84"/>
      <c r="G527" s="83"/>
      <c r="H527" s="74"/>
      <c r="I527" s="74"/>
      <c r="J527" s="74"/>
      <c r="K527" s="74"/>
      <c r="L527" s="75"/>
      <c r="M527" s="75"/>
      <c r="N527" s="75"/>
      <c r="O527" s="65"/>
      <c r="P527" s="65"/>
      <c r="Q527" s="71"/>
      <c r="R527" s="71"/>
      <c r="S527" s="128"/>
      <c r="T527" s="128"/>
      <c r="U527" s="128"/>
      <c r="V527" s="128"/>
      <c r="W527" s="128"/>
      <c r="X527" s="128"/>
      <c r="Y527" s="128"/>
      <c r="Z527" s="128"/>
      <c r="AA527" s="128"/>
      <c r="AB527" s="128"/>
      <c r="AC527" s="128"/>
      <c r="AD527" s="128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128"/>
      <c r="AS527" s="5"/>
      <c r="AT527" s="5"/>
      <c r="AU527" s="5"/>
      <c r="AV527" s="5"/>
      <c r="AW527" s="5"/>
      <c r="AX527" s="5"/>
      <c r="AY527" s="5"/>
      <c r="AZ527" s="2"/>
      <c r="BA527" s="2"/>
    </row>
    <row r="528" spans="2:53" s="3" customFormat="1" x14ac:dyDescent="0.2">
      <c r="B528" s="1"/>
      <c r="D528" s="118"/>
      <c r="E528" s="84"/>
      <c r="F528" s="84"/>
      <c r="G528" s="83"/>
      <c r="H528" s="74"/>
      <c r="I528" s="74"/>
      <c r="J528" s="74"/>
      <c r="K528" s="74"/>
      <c r="L528" s="75"/>
      <c r="M528" s="75"/>
      <c r="N528" s="75"/>
      <c r="O528" s="65"/>
      <c r="P528" s="65"/>
      <c r="Q528" s="71"/>
      <c r="R528" s="71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  <c r="AD528" s="128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128"/>
      <c r="AS528" s="5"/>
      <c r="AT528" s="5"/>
      <c r="AU528" s="5"/>
      <c r="AV528" s="5"/>
      <c r="AW528" s="5"/>
      <c r="AX528" s="5"/>
      <c r="AY528" s="5"/>
      <c r="AZ528" s="2"/>
      <c r="BA528" s="2"/>
    </row>
    <row r="529" spans="2:53" s="3" customFormat="1" x14ac:dyDescent="0.2">
      <c r="B529" s="1"/>
      <c r="D529" s="118"/>
      <c r="E529" s="84"/>
      <c r="F529" s="84"/>
      <c r="G529" s="83"/>
      <c r="H529" s="74"/>
      <c r="I529" s="74"/>
      <c r="J529" s="74"/>
      <c r="K529" s="74"/>
      <c r="L529" s="75"/>
      <c r="M529" s="75"/>
      <c r="N529" s="75"/>
      <c r="O529" s="65"/>
      <c r="P529" s="65"/>
      <c r="Q529" s="71"/>
      <c r="R529" s="71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128"/>
      <c r="AS529" s="5"/>
      <c r="AT529" s="5"/>
      <c r="AU529" s="5"/>
      <c r="AV529" s="5"/>
      <c r="AW529" s="5"/>
      <c r="AX529" s="5"/>
      <c r="AY529" s="5"/>
      <c r="AZ529" s="2"/>
      <c r="BA529" s="2"/>
    </row>
    <row r="530" spans="2:53" s="3" customFormat="1" x14ac:dyDescent="0.2">
      <c r="B530" s="1"/>
      <c r="D530" s="118"/>
      <c r="E530" s="84"/>
      <c r="F530" s="84"/>
      <c r="G530" s="83"/>
      <c r="H530" s="74"/>
      <c r="I530" s="74"/>
      <c r="J530" s="74"/>
      <c r="K530" s="74"/>
      <c r="L530" s="75"/>
      <c r="M530" s="75"/>
      <c r="N530" s="75"/>
      <c r="O530" s="65"/>
      <c r="P530" s="65"/>
      <c r="Q530" s="71"/>
      <c r="R530" s="71"/>
      <c r="S530" s="128"/>
      <c r="T530" s="128"/>
      <c r="U530" s="128"/>
      <c r="V530" s="128"/>
      <c r="W530" s="128"/>
      <c r="X530" s="128"/>
      <c r="Y530" s="128"/>
      <c r="Z530" s="128"/>
      <c r="AA530" s="128"/>
      <c r="AB530" s="128"/>
      <c r="AC530" s="128"/>
      <c r="AD530" s="128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128"/>
      <c r="AS530" s="5"/>
      <c r="AT530" s="5"/>
      <c r="AU530" s="5"/>
      <c r="AV530" s="5"/>
      <c r="AW530" s="5"/>
      <c r="AX530" s="5"/>
      <c r="AY530" s="5"/>
      <c r="AZ530" s="2"/>
      <c r="BA530" s="2"/>
    </row>
    <row r="531" spans="2:53" s="3" customFormat="1" x14ac:dyDescent="0.2">
      <c r="B531" s="1"/>
      <c r="D531" s="118"/>
      <c r="E531" s="84"/>
      <c r="F531" s="84"/>
      <c r="G531" s="83"/>
      <c r="H531" s="74"/>
      <c r="I531" s="74"/>
      <c r="J531" s="74"/>
      <c r="K531" s="74"/>
      <c r="L531" s="75"/>
      <c r="M531" s="75"/>
      <c r="N531" s="75"/>
      <c r="O531" s="65"/>
      <c r="P531" s="65"/>
      <c r="Q531" s="71"/>
      <c r="R531" s="71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128"/>
      <c r="AS531" s="5"/>
      <c r="AT531" s="5"/>
      <c r="AU531" s="5"/>
      <c r="AV531" s="5"/>
      <c r="AW531" s="5"/>
      <c r="AX531" s="5"/>
      <c r="AY531" s="5"/>
      <c r="AZ531" s="2"/>
      <c r="BA531" s="2"/>
    </row>
    <row r="532" spans="2:53" s="3" customFormat="1" x14ac:dyDescent="0.2">
      <c r="B532" s="1"/>
      <c r="D532" s="118"/>
      <c r="E532" s="84"/>
      <c r="F532" s="84"/>
      <c r="G532" s="83"/>
      <c r="H532" s="74"/>
      <c r="I532" s="74"/>
      <c r="J532" s="74"/>
      <c r="K532" s="74"/>
      <c r="L532" s="75"/>
      <c r="M532" s="75"/>
      <c r="N532" s="75"/>
      <c r="O532" s="65"/>
      <c r="P532" s="65"/>
      <c r="Q532" s="71"/>
      <c r="R532" s="71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128"/>
      <c r="AS532" s="5"/>
      <c r="AT532" s="5"/>
      <c r="AU532" s="5"/>
      <c r="AV532" s="5"/>
      <c r="AW532" s="5"/>
      <c r="AX532" s="5"/>
      <c r="AY532" s="5"/>
      <c r="AZ532" s="2"/>
      <c r="BA532" s="2"/>
    </row>
    <row r="533" spans="2:53" s="3" customFormat="1" x14ac:dyDescent="0.2">
      <c r="B533" s="1"/>
      <c r="D533" s="118"/>
      <c r="E533" s="84"/>
      <c r="F533" s="84"/>
      <c r="G533" s="83"/>
      <c r="H533" s="74"/>
      <c r="I533" s="74"/>
      <c r="J533" s="74"/>
      <c r="K533" s="74"/>
      <c r="L533" s="75"/>
      <c r="M533" s="75"/>
      <c r="N533" s="75"/>
      <c r="O533" s="65"/>
      <c r="P533" s="65"/>
      <c r="Q533" s="71"/>
      <c r="R533" s="71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128"/>
      <c r="AS533" s="5"/>
      <c r="AT533" s="5"/>
      <c r="AU533" s="5"/>
      <c r="AV533" s="5"/>
      <c r="AW533" s="5"/>
      <c r="AX533" s="5"/>
      <c r="AY533" s="5"/>
      <c r="AZ533" s="2"/>
      <c r="BA533" s="2"/>
    </row>
    <row r="534" spans="2:53" s="3" customFormat="1" x14ac:dyDescent="0.2">
      <c r="B534" s="1"/>
      <c r="D534" s="118"/>
      <c r="E534" s="84"/>
      <c r="F534" s="84"/>
      <c r="G534" s="83"/>
      <c r="H534" s="74"/>
      <c r="I534" s="74"/>
      <c r="J534" s="74"/>
      <c r="K534" s="74"/>
      <c r="L534" s="75"/>
      <c r="M534" s="75"/>
      <c r="N534" s="75"/>
      <c r="O534" s="65"/>
      <c r="P534" s="65"/>
      <c r="Q534" s="71"/>
      <c r="R534" s="71"/>
      <c r="S534" s="128"/>
      <c r="T534" s="128"/>
      <c r="U534" s="128"/>
      <c r="V534" s="128"/>
      <c r="W534" s="128"/>
      <c r="X534" s="128"/>
      <c r="Y534" s="128"/>
      <c r="Z534" s="128"/>
      <c r="AA534" s="128"/>
      <c r="AB534" s="128"/>
      <c r="AC534" s="128"/>
      <c r="AD534" s="128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128"/>
      <c r="AS534" s="5"/>
      <c r="AT534" s="5"/>
      <c r="AU534" s="5"/>
      <c r="AV534" s="5"/>
      <c r="AW534" s="5"/>
      <c r="AX534" s="5"/>
      <c r="AY534" s="5"/>
      <c r="AZ534" s="2"/>
      <c r="BA534" s="2"/>
    </row>
    <row r="535" spans="2:53" s="3" customFormat="1" x14ac:dyDescent="0.2">
      <c r="B535" s="1"/>
      <c r="D535" s="118"/>
      <c r="E535" s="84"/>
      <c r="F535" s="84"/>
      <c r="G535" s="83"/>
      <c r="H535" s="74"/>
      <c r="I535" s="74"/>
      <c r="J535" s="74"/>
      <c r="K535" s="74"/>
      <c r="L535" s="75"/>
      <c r="M535" s="75"/>
      <c r="N535" s="75"/>
      <c r="O535" s="65"/>
      <c r="P535" s="65"/>
      <c r="Q535" s="71"/>
      <c r="R535" s="71"/>
      <c r="S535" s="128"/>
      <c r="T535" s="128"/>
      <c r="U535" s="128"/>
      <c r="V535" s="128"/>
      <c r="W535" s="128"/>
      <c r="X535" s="128"/>
      <c r="Y535" s="128"/>
      <c r="Z535" s="128"/>
      <c r="AA535" s="128"/>
      <c r="AB535" s="128"/>
      <c r="AC535" s="128"/>
      <c r="AD535" s="128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128"/>
      <c r="AS535" s="5"/>
      <c r="AT535" s="5"/>
      <c r="AU535" s="5"/>
      <c r="AV535" s="5"/>
      <c r="AW535" s="5"/>
      <c r="AX535" s="5"/>
      <c r="AY535" s="5"/>
      <c r="AZ535" s="2"/>
      <c r="BA535" s="2"/>
    </row>
    <row r="536" spans="2:53" s="3" customFormat="1" x14ac:dyDescent="0.2">
      <c r="B536" s="1"/>
      <c r="D536" s="118"/>
      <c r="E536" s="84"/>
      <c r="F536" s="84"/>
      <c r="G536" s="83"/>
      <c r="H536" s="74"/>
      <c r="I536" s="74"/>
      <c r="J536" s="74"/>
      <c r="K536" s="74"/>
      <c r="L536" s="75"/>
      <c r="M536" s="75"/>
      <c r="N536" s="75"/>
      <c r="O536" s="65"/>
      <c r="P536" s="65"/>
      <c r="Q536" s="71"/>
      <c r="R536" s="71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128"/>
      <c r="AS536" s="5"/>
      <c r="AT536" s="5"/>
      <c r="AU536" s="5"/>
      <c r="AV536" s="5"/>
      <c r="AW536" s="5"/>
      <c r="AX536" s="5"/>
      <c r="AY536" s="5"/>
      <c r="AZ536" s="2"/>
      <c r="BA536" s="2"/>
    </row>
    <row r="537" spans="2:53" s="3" customFormat="1" x14ac:dyDescent="0.2">
      <c r="B537" s="1"/>
      <c r="D537" s="118"/>
      <c r="E537" s="84"/>
      <c r="F537" s="84"/>
      <c r="G537" s="83"/>
      <c r="H537" s="74"/>
      <c r="I537" s="74"/>
      <c r="J537" s="74"/>
      <c r="K537" s="74"/>
      <c r="L537" s="75"/>
      <c r="M537" s="75"/>
      <c r="N537" s="75"/>
      <c r="O537" s="65"/>
      <c r="P537" s="65"/>
      <c r="Q537" s="71"/>
      <c r="R537" s="71"/>
      <c r="S537" s="128"/>
      <c r="T537" s="128"/>
      <c r="U537" s="128"/>
      <c r="V537" s="128"/>
      <c r="W537" s="128"/>
      <c r="X537" s="128"/>
      <c r="Y537" s="128"/>
      <c r="Z537" s="128"/>
      <c r="AA537" s="128"/>
      <c r="AB537" s="128"/>
      <c r="AC537" s="128"/>
      <c r="AD537" s="128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128"/>
      <c r="AS537" s="5"/>
      <c r="AT537" s="5"/>
      <c r="AU537" s="5"/>
      <c r="AV537" s="5"/>
      <c r="AW537" s="5"/>
      <c r="AX537" s="5"/>
      <c r="AY537" s="5"/>
      <c r="AZ537" s="2"/>
      <c r="BA537" s="2"/>
    </row>
    <row r="538" spans="2:53" s="3" customFormat="1" x14ac:dyDescent="0.2">
      <c r="B538" s="1"/>
      <c r="D538" s="118"/>
      <c r="E538" s="84"/>
      <c r="F538" s="84"/>
      <c r="G538" s="83"/>
      <c r="H538" s="74"/>
      <c r="I538" s="74"/>
      <c r="J538" s="74"/>
      <c r="K538" s="74"/>
      <c r="L538" s="75"/>
      <c r="M538" s="75"/>
      <c r="N538" s="75"/>
      <c r="O538" s="65"/>
      <c r="P538" s="65"/>
      <c r="Q538" s="71"/>
      <c r="R538" s="71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8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128"/>
      <c r="AS538" s="5"/>
      <c r="AT538" s="5"/>
      <c r="AU538" s="5"/>
      <c r="AV538" s="5"/>
      <c r="AW538" s="5"/>
      <c r="AX538" s="5"/>
      <c r="AY538" s="5"/>
      <c r="AZ538" s="2"/>
      <c r="BA538" s="2"/>
    </row>
    <row r="539" spans="2:53" s="3" customFormat="1" x14ac:dyDescent="0.2">
      <c r="B539" s="1"/>
      <c r="D539" s="118"/>
      <c r="E539" s="84"/>
      <c r="F539" s="84"/>
      <c r="G539" s="83"/>
      <c r="H539" s="74"/>
      <c r="I539" s="74"/>
      <c r="J539" s="74"/>
      <c r="K539" s="74"/>
      <c r="L539" s="75"/>
      <c r="M539" s="75"/>
      <c r="N539" s="75"/>
      <c r="O539" s="65"/>
      <c r="P539" s="65"/>
      <c r="Q539" s="71"/>
      <c r="R539" s="71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28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128"/>
      <c r="AS539" s="5"/>
      <c r="AT539" s="5"/>
      <c r="AU539" s="5"/>
      <c r="AV539" s="5"/>
      <c r="AW539" s="5"/>
      <c r="AX539" s="5"/>
      <c r="AY539" s="5"/>
      <c r="AZ539" s="2"/>
      <c r="BA539" s="2"/>
    </row>
    <row r="540" spans="2:53" s="3" customFormat="1" x14ac:dyDescent="0.2">
      <c r="B540" s="1"/>
      <c r="D540" s="118"/>
      <c r="E540" s="84"/>
      <c r="F540" s="84"/>
      <c r="G540" s="83"/>
      <c r="H540" s="74"/>
      <c r="I540" s="74"/>
      <c r="J540" s="74"/>
      <c r="K540" s="74"/>
      <c r="L540" s="75"/>
      <c r="M540" s="75"/>
      <c r="N540" s="75"/>
      <c r="O540" s="65"/>
      <c r="P540" s="65"/>
      <c r="Q540" s="71"/>
      <c r="R540" s="71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128"/>
      <c r="AS540" s="5"/>
      <c r="AT540" s="5"/>
      <c r="AU540" s="5"/>
      <c r="AV540" s="5"/>
      <c r="AW540" s="5"/>
      <c r="AX540" s="5"/>
      <c r="AY540" s="5"/>
      <c r="AZ540" s="2"/>
      <c r="BA540" s="2"/>
    </row>
    <row r="541" spans="2:53" s="3" customFormat="1" x14ac:dyDescent="0.2">
      <c r="B541" s="1"/>
      <c r="D541" s="118"/>
      <c r="E541" s="84"/>
      <c r="F541" s="84"/>
      <c r="G541" s="83"/>
      <c r="H541" s="74"/>
      <c r="I541" s="74"/>
      <c r="J541" s="74"/>
      <c r="K541" s="74"/>
      <c r="L541" s="75"/>
      <c r="M541" s="75"/>
      <c r="N541" s="75"/>
      <c r="O541" s="65"/>
      <c r="P541" s="65"/>
      <c r="Q541" s="71"/>
      <c r="R541" s="71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128"/>
      <c r="AS541" s="5"/>
      <c r="AT541" s="5"/>
      <c r="AU541" s="5"/>
      <c r="AV541" s="5"/>
      <c r="AW541" s="5"/>
      <c r="AX541" s="5"/>
      <c r="AY541" s="5"/>
      <c r="AZ541" s="2"/>
      <c r="BA541" s="2"/>
    </row>
    <row r="542" spans="2:53" s="3" customFormat="1" x14ac:dyDescent="0.2">
      <c r="B542" s="1"/>
      <c r="D542" s="118"/>
      <c r="E542" s="84"/>
      <c r="F542" s="84"/>
      <c r="G542" s="83"/>
      <c r="H542" s="74"/>
      <c r="I542" s="74"/>
      <c r="J542" s="74"/>
      <c r="K542" s="74"/>
      <c r="L542" s="75"/>
      <c r="M542" s="75"/>
      <c r="N542" s="75"/>
      <c r="O542" s="65"/>
      <c r="P542" s="65"/>
      <c r="Q542" s="71"/>
      <c r="R542" s="71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128"/>
      <c r="AS542" s="5"/>
      <c r="AT542" s="5"/>
      <c r="AU542" s="5"/>
      <c r="AV542" s="5"/>
      <c r="AW542" s="5"/>
      <c r="AX542" s="5"/>
      <c r="AY542" s="5"/>
      <c r="AZ542" s="2"/>
      <c r="BA542" s="2"/>
    </row>
    <row r="543" spans="2:53" s="3" customFormat="1" x14ac:dyDescent="0.2">
      <c r="B543" s="1"/>
      <c r="D543" s="118"/>
      <c r="E543" s="84"/>
      <c r="F543" s="84"/>
      <c r="G543" s="83"/>
      <c r="H543" s="74"/>
      <c r="I543" s="74"/>
      <c r="J543" s="74"/>
      <c r="K543" s="74"/>
      <c r="L543" s="75"/>
      <c r="M543" s="75"/>
      <c r="N543" s="75"/>
      <c r="O543" s="65"/>
      <c r="P543" s="65"/>
      <c r="Q543" s="71"/>
      <c r="R543" s="71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128"/>
      <c r="AS543" s="5"/>
      <c r="AT543" s="5"/>
      <c r="AU543" s="5"/>
      <c r="AV543" s="5"/>
      <c r="AW543" s="5"/>
      <c r="AX543" s="5"/>
      <c r="AY543" s="5"/>
      <c r="AZ543" s="2"/>
      <c r="BA543" s="2"/>
    </row>
    <row r="544" spans="2:53" s="3" customFormat="1" x14ac:dyDescent="0.2">
      <c r="B544" s="1"/>
      <c r="D544" s="118"/>
      <c r="E544" s="84"/>
      <c r="F544" s="84"/>
      <c r="G544" s="83"/>
      <c r="H544" s="74"/>
      <c r="I544" s="74"/>
      <c r="J544" s="74"/>
      <c r="K544" s="74"/>
      <c r="L544" s="75"/>
      <c r="M544" s="75"/>
      <c r="N544" s="75"/>
      <c r="O544" s="65"/>
      <c r="P544" s="65"/>
      <c r="Q544" s="71"/>
      <c r="R544" s="71"/>
      <c r="S544" s="128"/>
      <c r="T544" s="128"/>
      <c r="U544" s="128"/>
      <c r="V544" s="128"/>
      <c r="W544" s="128"/>
      <c r="X544" s="128"/>
      <c r="Y544" s="128"/>
      <c r="Z544" s="128"/>
      <c r="AA544" s="128"/>
      <c r="AB544" s="128"/>
      <c r="AC544" s="128"/>
      <c r="AD544" s="128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128"/>
      <c r="AS544" s="5"/>
      <c r="AT544" s="5"/>
      <c r="AU544" s="5"/>
      <c r="AV544" s="5"/>
      <c r="AW544" s="5"/>
      <c r="AX544" s="5"/>
      <c r="AY544" s="5"/>
      <c r="AZ544" s="2"/>
      <c r="BA544" s="2"/>
    </row>
    <row r="545" spans="2:53" s="3" customFormat="1" x14ac:dyDescent="0.2">
      <c r="B545" s="1"/>
      <c r="D545" s="118"/>
      <c r="E545" s="84"/>
      <c r="F545" s="84"/>
      <c r="G545" s="83"/>
      <c r="H545" s="74"/>
      <c r="I545" s="74"/>
      <c r="J545" s="74"/>
      <c r="K545" s="74"/>
      <c r="L545" s="75"/>
      <c r="M545" s="75"/>
      <c r="N545" s="75"/>
      <c r="O545" s="65"/>
      <c r="P545" s="65"/>
      <c r="Q545" s="71"/>
      <c r="R545" s="71"/>
      <c r="S545" s="128"/>
      <c r="T545" s="128"/>
      <c r="U545" s="128"/>
      <c r="V545" s="128"/>
      <c r="W545" s="128"/>
      <c r="X545" s="128"/>
      <c r="Y545" s="128"/>
      <c r="Z545" s="128"/>
      <c r="AA545" s="128"/>
      <c r="AB545" s="128"/>
      <c r="AC545" s="128"/>
      <c r="AD545" s="128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128"/>
      <c r="AS545" s="5"/>
      <c r="AT545" s="5"/>
      <c r="AU545" s="5"/>
      <c r="AV545" s="5"/>
      <c r="AW545" s="5"/>
      <c r="AX545" s="5"/>
      <c r="AY545" s="5"/>
      <c r="AZ545" s="2"/>
      <c r="BA545" s="2"/>
    </row>
    <row r="546" spans="2:53" s="3" customFormat="1" x14ac:dyDescent="0.2">
      <c r="B546" s="1"/>
      <c r="D546" s="118"/>
      <c r="E546" s="84"/>
      <c r="F546" s="84"/>
      <c r="G546" s="83"/>
      <c r="H546" s="74"/>
      <c r="I546" s="74"/>
      <c r="J546" s="74"/>
      <c r="K546" s="74"/>
      <c r="L546" s="75"/>
      <c r="M546" s="75"/>
      <c r="N546" s="75"/>
      <c r="O546" s="65"/>
      <c r="P546" s="65"/>
      <c r="Q546" s="71"/>
      <c r="R546" s="71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28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128"/>
      <c r="AS546" s="5"/>
      <c r="AT546" s="5"/>
      <c r="AU546" s="5"/>
      <c r="AV546" s="5"/>
      <c r="AW546" s="5"/>
      <c r="AX546" s="5"/>
      <c r="AY546" s="5"/>
      <c r="AZ546" s="2"/>
      <c r="BA546" s="2"/>
    </row>
    <row r="547" spans="2:53" s="3" customFormat="1" x14ac:dyDescent="0.2">
      <c r="B547" s="1"/>
      <c r="D547" s="118"/>
      <c r="E547" s="84"/>
      <c r="F547" s="84"/>
      <c r="G547" s="83"/>
      <c r="H547" s="74"/>
      <c r="I547" s="74"/>
      <c r="J547" s="74"/>
      <c r="K547" s="74"/>
      <c r="L547" s="75"/>
      <c r="M547" s="75"/>
      <c r="N547" s="75"/>
      <c r="O547" s="65"/>
      <c r="P547" s="65"/>
      <c r="Q547" s="71"/>
      <c r="R547" s="71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128"/>
      <c r="AS547" s="5"/>
      <c r="AT547" s="5"/>
      <c r="AU547" s="5"/>
      <c r="AV547" s="5"/>
      <c r="AW547" s="5"/>
      <c r="AX547" s="5"/>
      <c r="AY547" s="5"/>
      <c r="AZ547" s="2"/>
      <c r="BA547" s="2"/>
    </row>
    <row r="548" spans="2:53" s="3" customFormat="1" x14ac:dyDescent="0.2">
      <c r="B548" s="1"/>
      <c r="D548" s="118"/>
      <c r="E548" s="84"/>
      <c r="F548" s="84"/>
      <c r="G548" s="83"/>
      <c r="H548" s="74"/>
      <c r="I548" s="74"/>
      <c r="J548" s="74"/>
      <c r="K548" s="74"/>
      <c r="L548" s="75"/>
      <c r="M548" s="75"/>
      <c r="N548" s="75"/>
      <c r="O548" s="65"/>
      <c r="P548" s="65"/>
      <c r="Q548" s="71"/>
      <c r="R548" s="71"/>
      <c r="S548" s="128"/>
      <c r="T548" s="128"/>
      <c r="U548" s="128"/>
      <c r="V548" s="128"/>
      <c r="W548" s="128"/>
      <c r="X548" s="128"/>
      <c r="Y548" s="128"/>
      <c r="Z548" s="128"/>
      <c r="AA548" s="128"/>
      <c r="AB548" s="128"/>
      <c r="AC548" s="128"/>
      <c r="AD548" s="128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128"/>
      <c r="AS548" s="5"/>
      <c r="AT548" s="5"/>
      <c r="AU548" s="5"/>
      <c r="AV548" s="5"/>
      <c r="AW548" s="5"/>
      <c r="AX548" s="5"/>
      <c r="AY548" s="5"/>
      <c r="AZ548" s="2"/>
      <c r="BA548" s="2"/>
    </row>
    <row r="549" spans="2:53" s="3" customFormat="1" x14ac:dyDescent="0.2">
      <c r="B549" s="1"/>
      <c r="D549" s="118"/>
      <c r="E549" s="84"/>
      <c r="F549" s="84"/>
      <c r="G549" s="83"/>
      <c r="H549" s="74"/>
      <c r="I549" s="74"/>
      <c r="J549" s="74"/>
      <c r="K549" s="74"/>
      <c r="L549" s="75"/>
      <c r="M549" s="75"/>
      <c r="N549" s="75"/>
      <c r="O549" s="65"/>
      <c r="P549" s="65"/>
      <c r="Q549" s="71"/>
      <c r="R549" s="71"/>
      <c r="S549" s="128"/>
      <c r="T549" s="128"/>
      <c r="U549" s="128"/>
      <c r="V549" s="128"/>
      <c r="W549" s="128"/>
      <c r="X549" s="128"/>
      <c r="Y549" s="128"/>
      <c r="Z549" s="128"/>
      <c r="AA549" s="128"/>
      <c r="AB549" s="128"/>
      <c r="AC549" s="128"/>
      <c r="AD549" s="128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128"/>
      <c r="AS549" s="5"/>
      <c r="AT549" s="5"/>
      <c r="AU549" s="5"/>
      <c r="AV549" s="5"/>
      <c r="AW549" s="5"/>
      <c r="AX549" s="5"/>
      <c r="AY549" s="5"/>
      <c r="AZ549" s="2"/>
      <c r="BA549" s="2"/>
    </row>
    <row r="550" spans="2:53" s="3" customFormat="1" x14ac:dyDescent="0.2">
      <c r="B550" s="1"/>
      <c r="D550" s="118"/>
      <c r="E550" s="84"/>
      <c r="F550" s="84"/>
      <c r="G550" s="83"/>
      <c r="H550" s="74"/>
      <c r="I550" s="74"/>
      <c r="J550" s="74"/>
      <c r="K550" s="74"/>
      <c r="L550" s="75"/>
      <c r="M550" s="75"/>
      <c r="N550" s="75"/>
      <c r="O550" s="65"/>
      <c r="P550" s="65"/>
      <c r="Q550" s="71"/>
      <c r="R550" s="71"/>
      <c r="S550" s="128"/>
      <c r="T550" s="128"/>
      <c r="U550" s="128"/>
      <c r="V550" s="128"/>
      <c r="W550" s="128"/>
      <c r="X550" s="128"/>
      <c r="Y550" s="128"/>
      <c r="Z550" s="128"/>
      <c r="AA550" s="128"/>
      <c r="AB550" s="128"/>
      <c r="AC550" s="128"/>
      <c r="AD550" s="128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128"/>
      <c r="AS550" s="5"/>
      <c r="AT550" s="5"/>
      <c r="AU550" s="5"/>
      <c r="AV550" s="5"/>
      <c r="AW550" s="5"/>
      <c r="AX550" s="5"/>
      <c r="AY550" s="5"/>
      <c r="AZ550" s="2"/>
      <c r="BA550" s="2"/>
    </row>
    <row r="551" spans="2:53" s="3" customFormat="1" x14ac:dyDescent="0.2">
      <c r="B551" s="1"/>
      <c r="D551" s="118"/>
      <c r="E551" s="84"/>
      <c r="F551" s="84"/>
      <c r="G551" s="83"/>
      <c r="H551" s="74"/>
      <c r="I551" s="74"/>
      <c r="J551" s="74"/>
      <c r="K551" s="74"/>
      <c r="L551" s="75"/>
      <c r="M551" s="75"/>
      <c r="N551" s="75"/>
      <c r="O551" s="65"/>
      <c r="P551" s="65"/>
      <c r="Q551" s="71"/>
      <c r="R551" s="71"/>
      <c r="S551" s="128"/>
      <c r="T551" s="128"/>
      <c r="U551" s="128"/>
      <c r="V551" s="128"/>
      <c r="W551" s="128"/>
      <c r="X551" s="128"/>
      <c r="Y551" s="128"/>
      <c r="Z551" s="128"/>
      <c r="AA551" s="128"/>
      <c r="AB551" s="128"/>
      <c r="AC551" s="128"/>
      <c r="AD551" s="128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128"/>
      <c r="AS551" s="5"/>
      <c r="AT551" s="5"/>
      <c r="AU551" s="5"/>
      <c r="AV551" s="5"/>
      <c r="AW551" s="5"/>
      <c r="AX551" s="5"/>
      <c r="AY551" s="5"/>
      <c r="AZ551" s="2"/>
      <c r="BA551" s="2"/>
    </row>
    <row r="552" spans="2:53" s="3" customFormat="1" x14ac:dyDescent="0.2">
      <c r="B552" s="1"/>
      <c r="D552" s="118"/>
      <c r="E552" s="84"/>
      <c r="F552" s="84"/>
      <c r="G552" s="83"/>
      <c r="H552" s="74"/>
      <c r="I552" s="74"/>
      <c r="J552" s="74"/>
      <c r="K552" s="74"/>
      <c r="L552" s="75"/>
      <c r="M552" s="75"/>
      <c r="N552" s="75"/>
      <c r="O552" s="65"/>
      <c r="P552" s="65"/>
      <c r="Q552" s="71"/>
      <c r="R552" s="71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8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128"/>
      <c r="AS552" s="5"/>
      <c r="AT552" s="5"/>
      <c r="AU552" s="5"/>
      <c r="AV552" s="5"/>
      <c r="AW552" s="5"/>
      <c r="AX552" s="5"/>
      <c r="AY552" s="5"/>
      <c r="AZ552" s="2"/>
      <c r="BA552" s="2"/>
    </row>
    <row r="553" spans="2:53" s="3" customFormat="1" x14ac:dyDescent="0.2">
      <c r="B553" s="1"/>
      <c r="D553" s="118"/>
      <c r="E553" s="84"/>
      <c r="F553" s="84"/>
      <c r="G553" s="83"/>
      <c r="H553" s="74"/>
      <c r="I553" s="74"/>
      <c r="J553" s="74"/>
      <c r="K553" s="74"/>
      <c r="L553" s="75"/>
      <c r="M553" s="75"/>
      <c r="N553" s="75"/>
      <c r="O553" s="65"/>
      <c r="P553" s="65"/>
      <c r="Q553" s="71"/>
      <c r="R553" s="71"/>
      <c r="S553" s="128"/>
      <c r="T553" s="128"/>
      <c r="U553" s="128"/>
      <c r="V553" s="128"/>
      <c r="W553" s="128"/>
      <c r="X553" s="128"/>
      <c r="Y553" s="128"/>
      <c r="Z553" s="128"/>
      <c r="AA553" s="128"/>
      <c r="AB553" s="128"/>
      <c r="AC553" s="128"/>
      <c r="AD553" s="128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128"/>
      <c r="AS553" s="5"/>
      <c r="AT553" s="5"/>
      <c r="AU553" s="5"/>
      <c r="AV553" s="5"/>
      <c r="AW553" s="5"/>
      <c r="AX553" s="5"/>
      <c r="AY553" s="5"/>
      <c r="AZ553" s="2"/>
      <c r="BA553" s="2"/>
    </row>
    <row r="554" spans="2:53" s="3" customFormat="1" x14ac:dyDescent="0.2">
      <c r="B554" s="1"/>
      <c r="D554" s="118"/>
      <c r="E554" s="84"/>
      <c r="F554" s="84"/>
      <c r="G554" s="83"/>
      <c r="H554" s="74"/>
      <c r="I554" s="74"/>
      <c r="J554" s="74"/>
      <c r="K554" s="74"/>
      <c r="L554" s="75"/>
      <c r="M554" s="75"/>
      <c r="N554" s="75"/>
      <c r="O554" s="65"/>
      <c r="P554" s="65"/>
      <c r="Q554" s="71"/>
      <c r="R554" s="71"/>
      <c r="S554" s="128"/>
      <c r="T554" s="128"/>
      <c r="U554" s="128"/>
      <c r="V554" s="128"/>
      <c r="W554" s="128"/>
      <c r="X554" s="128"/>
      <c r="Y554" s="128"/>
      <c r="Z554" s="128"/>
      <c r="AA554" s="128"/>
      <c r="AB554" s="128"/>
      <c r="AC554" s="128"/>
      <c r="AD554" s="128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128"/>
      <c r="AS554" s="5"/>
      <c r="AT554" s="5"/>
      <c r="AU554" s="5"/>
      <c r="AV554" s="5"/>
      <c r="AW554" s="5"/>
      <c r="AX554" s="5"/>
      <c r="AY554" s="5"/>
      <c r="AZ554" s="2"/>
      <c r="BA554" s="2"/>
    </row>
    <row r="555" spans="2:53" s="3" customFormat="1" x14ac:dyDescent="0.2">
      <c r="B555" s="1"/>
      <c r="D555" s="118"/>
      <c r="E555" s="84"/>
      <c r="F555" s="84"/>
      <c r="G555" s="83"/>
      <c r="H555" s="74"/>
      <c r="I555" s="74"/>
      <c r="J555" s="74"/>
      <c r="K555" s="74"/>
      <c r="L555" s="75"/>
      <c r="M555" s="75"/>
      <c r="N555" s="75"/>
      <c r="O555" s="65"/>
      <c r="P555" s="65"/>
      <c r="Q555" s="71"/>
      <c r="R555" s="71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128"/>
      <c r="AS555" s="5"/>
      <c r="AT555" s="5"/>
      <c r="AU555" s="5"/>
      <c r="AV555" s="5"/>
      <c r="AW555" s="5"/>
      <c r="AX555" s="5"/>
      <c r="AY555" s="5"/>
      <c r="AZ555" s="2"/>
      <c r="BA555" s="2"/>
    </row>
    <row r="556" spans="2:53" s="3" customFormat="1" x14ac:dyDescent="0.2">
      <c r="B556" s="1"/>
      <c r="D556" s="118"/>
      <c r="E556" s="84"/>
      <c r="F556" s="84"/>
      <c r="G556" s="83"/>
      <c r="H556" s="74"/>
      <c r="I556" s="74"/>
      <c r="J556" s="74"/>
      <c r="K556" s="74"/>
      <c r="L556" s="75"/>
      <c r="M556" s="75"/>
      <c r="N556" s="75"/>
      <c r="O556" s="65"/>
      <c r="P556" s="65"/>
      <c r="Q556" s="71"/>
      <c r="R556" s="71"/>
      <c r="S556" s="128"/>
      <c r="T556" s="128"/>
      <c r="U556" s="128"/>
      <c r="V556" s="128"/>
      <c r="W556" s="128"/>
      <c r="X556" s="128"/>
      <c r="Y556" s="128"/>
      <c r="Z556" s="128"/>
      <c r="AA556" s="128"/>
      <c r="AB556" s="128"/>
      <c r="AC556" s="128"/>
      <c r="AD556" s="128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128"/>
      <c r="AS556" s="5"/>
      <c r="AT556" s="5"/>
      <c r="AU556" s="5"/>
      <c r="AV556" s="5"/>
      <c r="AW556" s="5"/>
      <c r="AX556" s="5"/>
      <c r="AY556" s="5"/>
      <c r="AZ556" s="2"/>
      <c r="BA556" s="2"/>
    </row>
    <row r="557" spans="2:53" s="3" customFormat="1" x14ac:dyDescent="0.2">
      <c r="B557" s="1"/>
      <c r="D557" s="118"/>
      <c r="E557" s="84"/>
      <c r="F557" s="84"/>
      <c r="G557" s="83"/>
      <c r="H557" s="74"/>
      <c r="I557" s="74"/>
      <c r="J557" s="74"/>
      <c r="K557" s="74"/>
      <c r="L557" s="75"/>
      <c r="M557" s="75"/>
      <c r="N557" s="75"/>
      <c r="O557" s="65"/>
      <c r="P557" s="65"/>
      <c r="Q557" s="71"/>
      <c r="R557" s="71"/>
      <c r="S557" s="128"/>
      <c r="T557" s="128"/>
      <c r="U557" s="128"/>
      <c r="V557" s="128"/>
      <c r="W557" s="128"/>
      <c r="X557" s="128"/>
      <c r="Y557" s="128"/>
      <c r="Z557" s="128"/>
      <c r="AA557" s="128"/>
      <c r="AB557" s="128"/>
      <c r="AC557" s="128"/>
      <c r="AD557" s="128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128"/>
      <c r="AS557" s="5"/>
      <c r="AT557" s="5"/>
      <c r="AU557" s="5"/>
      <c r="AV557" s="5"/>
      <c r="AW557" s="5"/>
      <c r="AX557" s="5"/>
      <c r="AY557" s="5"/>
      <c r="AZ557" s="2"/>
      <c r="BA557" s="2"/>
    </row>
    <row r="558" spans="2:53" s="3" customFormat="1" x14ac:dyDescent="0.2">
      <c r="B558" s="1"/>
      <c r="D558" s="118"/>
      <c r="E558" s="84"/>
      <c r="F558" s="84"/>
      <c r="G558" s="83"/>
      <c r="H558" s="74"/>
      <c r="I558" s="74"/>
      <c r="J558" s="74"/>
      <c r="K558" s="74"/>
      <c r="L558" s="75"/>
      <c r="M558" s="75"/>
      <c r="N558" s="75"/>
      <c r="O558" s="65"/>
      <c r="P558" s="65"/>
      <c r="Q558" s="71"/>
      <c r="R558" s="71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8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128"/>
      <c r="AS558" s="5"/>
      <c r="AT558" s="5"/>
      <c r="AU558" s="5"/>
      <c r="AV558" s="5"/>
      <c r="AW558" s="5"/>
      <c r="AX558" s="5"/>
      <c r="AY558" s="5"/>
      <c r="AZ558" s="2"/>
      <c r="BA558" s="2"/>
    </row>
    <row r="559" spans="2:53" s="3" customFormat="1" x14ac:dyDescent="0.2">
      <c r="B559" s="1"/>
      <c r="D559" s="118"/>
      <c r="E559" s="84"/>
      <c r="F559" s="84"/>
      <c r="G559" s="83"/>
      <c r="H559" s="74"/>
      <c r="I559" s="74"/>
      <c r="J559" s="74"/>
      <c r="K559" s="74"/>
      <c r="L559" s="75"/>
      <c r="M559" s="75"/>
      <c r="N559" s="75"/>
      <c r="O559" s="65"/>
      <c r="P559" s="65"/>
      <c r="Q559" s="71"/>
      <c r="R559" s="71"/>
      <c r="S559" s="128"/>
      <c r="T559" s="128"/>
      <c r="U559" s="128"/>
      <c r="V559" s="128"/>
      <c r="W559" s="128"/>
      <c r="X559" s="128"/>
      <c r="Y559" s="128"/>
      <c r="Z559" s="128"/>
      <c r="AA559" s="128"/>
      <c r="AB559" s="128"/>
      <c r="AC559" s="128"/>
      <c r="AD559" s="128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128"/>
      <c r="AS559" s="5"/>
      <c r="AT559" s="5"/>
      <c r="AU559" s="5"/>
      <c r="AV559" s="5"/>
      <c r="AW559" s="5"/>
      <c r="AX559" s="5"/>
      <c r="AY559" s="5"/>
      <c r="AZ559" s="2"/>
      <c r="BA559" s="2"/>
    </row>
    <row r="560" spans="2:53" s="3" customFormat="1" x14ac:dyDescent="0.2">
      <c r="B560" s="1"/>
      <c r="D560" s="118"/>
      <c r="E560" s="84"/>
      <c r="F560" s="84"/>
      <c r="G560" s="83"/>
      <c r="H560" s="74"/>
      <c r="I560" s="74"/>
      <c r="J560" s="74"/>
      <c r="K560" s="74"/>
      <c r="L560" s="75"/>
      <c r="M560" s="75"/>
      <c r="N560" s="75"/>
      <c r="O560" s="65"/>
      <c r="P560" s="65"/>
      <c r="Q560" s="71"/>
      <c r="R560" s="71"/>
      <c r="S560" s="128"/>
      <c r="T560" s="128"/>
      <c r="U560" s="128"/>
      <c r="V560" s="128"/>
      <c r="W560" s="128"/>
      <c r="X560" s="128"/>
      <c r="Y560" s="128"/>
      <c r="Z560" s="128"/>
      <c r="AA560" s="128"/>
      <c r="AB560" s="128"/>
      <c r="AC560" s="128"/>
      <c r="AD560" s="128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128"/>
      <c r="AS560" s="5"/>
      <c r="AT560" s="5"/>
      <c r="AU560" s="5"/>
      <c r="AV560" s="5"/>
      <c r="AW560" s="5"/>
      <c r="AX560" s="5"/>
      <c r="AY560" s="5"/>
      <c r="AZ560" s="2"/>
      <c r="BA560" s="2"/>
    </row>
    <row r="561" spans="2:53" s="3" customFormat="1" x14ac:dyDescent="0.2">
      <c r="B561" s="1"/>
      <c r="D561" s="118"/>
      <c r="E561" s="84"/>
      <c r="F561" s="84"/>
      <c r="G561" s="83"/>
      <c r="H561" s="74"/>
      <c r="I561" s="74"/>
      <c r="J561" s="74"/>
      <c r="K561" s="74"/>
      <c r="L561" s="75"/>
      <c r="M561" s="75"/>
      <c r="N561" s="75"/>
      <c r="O561" s="65"/>
      <c r="P561" s="65"/>
      <c r="Q561" s="71"/>
      <c r="R561" s="71"/>
      <c r="S561" s="128"/>
      <c r="T561" s="128"/>
      <c r="U561" s="128"/>
      <c r="V561" s="128"/>
      <c r="W561" s="128"/>
      <c r="X561" s="128"/>
      <c r="Y561" s="128"/>
      <c r="Z561" s="128"/>
      <c r="AA561" s="128"/>
      <c r="AB561" s="128"/>
      <c r="AC561" s="128"/>
      <c r="AD561" s="128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128"/>
      <c r="AS561" s="5"/>
      <c r="AT561" s="5"/>
      <c r="AU561" s="5"/>
      <c r="AV561" s="5"/>
      <c r="AW561" s="5"/>
      <c r="AX561" s="5"/>
      <c r="AY561" s="5"/>
      <c r="AZ561" s="2"/>
      <c r="BA561" s="2"/>
    </row>
    <row r="562" spans="2:53" s="3" customFormat="1" x14ac:dyDescent="0.2">
      <c r="B562" s="1"/>
      <c r="D562" s="118"/>
      <c r="E562" s="84"/>
      <c r="F562" s="84"/>
      <c r="G562" s="83"/>
      <c r="H562" s="74"/>
      <c r="I562" s="74"/>
      <c r="J562" s="74"/>
      <c r="K562" s="74"/>
      <c r="L562" s="75"/>
      <c r="M562" s="75"/>
      <c r="N562" s="75"/>
      <c r="O562" s="65"/>
      <c r="P562" s="65"/>
      <c r="Q562" s="71"/>
      <c r="R562" s="71"/>
      <c r="S562" s="128"/>
      <c r="T562" s="128"/>
      <c r="U562" s="128"/>
      <c r="V562" s="128"/>
      <c r="W562" s="128"/>
      <c r="X562" s="128"/>
      <c r="Y562" s="128"/>
      <c r="Z562" s="128"/>
      <c r="AA562" s="128"/>
      <c r="AB562" s="128"/>
      <c r="AC562" s="128"/>
      <c r="AD562" s="128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128"/>
      <c r="AS562" s="5"/>
      <c r="AT562" s="5"/>
      <c r="AU562" s="5"/>
      <c r="AV562" s="5"/>
      <c r="AW562" s="5"/>
      <c r="AX562" s="5"/>
      <c r="AY562" s="5"/>
      <c r="AZ562" s="2"/>
      <c r="BA562" s="2"/>
    </row>
    <row r="563" spans="2:53" s="3" customFormat="1" x14ac:dyDescent="0.2">
      <c r="B563" s="1"/>
      <c r="D563" s="118"/>
      <c r="E563" s="84"/>
      <c r="F563" s="84"/>
      <c r="G563" s="83"/>
      <c r="H563" s="74"/>
      <c r="I563" s="74"/>
      <c r="J563" s="74"/>
      <c r="K563" s="74"/>
      <c r="L563" s="75"/>
      <c r="M563" s="75"/>
      <c r="N563" s="75"/>
      <c r="O563" s="65"/>
      <c r="P563" s="65"/>
      <c r="Q563" s="71"/>
      <c r="R563" s="71"/>
      <c r="S563" s="128"/>
      <c r="T563" s="128"/>
      <c r="U563" s="128"/>
      <c r="V563" s="128"/>
      <c r="W563" s="128"/>
      <c r="X563" s="128"/>
      <c r="Y563" s="128"/>
      <c r="Z563" s="128"/>
      <c r="AA563" s="128"/>
      <c r="AB563" s="128"/>
      <c r="AC563" s="128"/>
      <c r="AD563" s="128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128"/>
      <c r="AS563" s="5"/>
      <c r="AT563" s="5"/>
      <c r="AU563" s="5"/>
      <c r="AV563" s="5"/>
      <c r="AW563" s="5"/>
      <c r="AX563" s="5"/>
      <c r="AY563" s="5"/>
      <c r="AZ563" s="2"/>
      <c r="BA563" s="2"/>
    </row>
    <row r="564" spans="2:53" s="3" customFormat="1" x14ac:dyDescent="0.2">
      <c r="B564" s="1"/>
      <c r="D564" s="118"/>
      <c r="E564" s="84"/>
      <c r="F564" s="84"/>
      <c r="G564" s="83"/>
      <c r="H564" s="74"/>
      <c r="I564" s="74"/>
      <c r="J564" s="74"/>
      <c r="K564" s="74"/>
      <c r="L564" s="75"/>
      <c r="M564" s="75"/>
      <c r="N564" s="75"/>
      <c r="O564" s="65"/>
      <c r="P564" s="65"/>
      <c r="Q564" s="71"/>
      <c r="R564" s="71"/>
      <c r="S564" s="128"/>
      <c r="T564" s="128"/>
      <c r="U564" s="128"/>
      <c r="V564" s="128"/>
      <c r="W564" s="128"/>
      <c r="X564" s="128"/>
      <c r="Y564" s="128"/>
      <c r="Z564" s="128"/>
      <c r="AA564" s="128"/>
      <c r="AB564" s="128"/>
      <c r="AC564" s="128"/>
      <c r="AD564" s="128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128"/>
      <c r="AS564" s="5"/>
      <c r="AT564" s="5"/>
      <c r="AU564" s="5"/>
      <c r="AV564" s="5"/>
      <c r="AW564" s="5"/>
      <c r="AX564" s="5"/>
      <c r="AY564" s="5"/>
      <c r="AZ564" s="2"/>
      <c r="BA564" s="2"/>
    </row>
    <row r="565" spans="2:53" s="3" customFormat="1" x14ac:dyDescent="0.2">
      <c r="B565" s="1"/>
      <c r="D565" s="118"/>
      <c r="E565" s="84"/>
      <c r="F565" s="84"/>
      <c r="G565" s="83"/>
      <c r="H565" s="74"/>
      <c r="I565" s="74"/>
      <c r="J565" s="74"/>
      <c r="K565" s="74"/>
      <c r="L565" s="75"/>
      <c r="M565" s="75"/>
      <c r="N565" s="75"/>
      <c r="O565" s="65"/>
      <c r="P565" s="65"/>
      <c r="Q565" s="71"/>
      <c r="R565" s="71"/>
      <c r="S565" s="128"/>
      <c r="T565" s="128"/>
      <c r="U565" s="128"/>
      <c r="V565" s="128"/>
      <c r="W565" s="128"/>
      <c r="X565" s="128"/>
      <c r="Y565" s="128"/>
      <c r="Z565" s="128"/>
      <c r="AA565" s="128"/>
      <c r="AB565" s="128"/>
      <c r="AC565" s="128"/>
      <c r="AD565" s="128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128"/>
      <c r="AS565" s="5"/>
      <c r="AT565" s="5"/>
      <c r="AU565" s="5"/>
      <c r="AV565" s="5"/>
      <c r="AW565" s="5"/>
      <c r="AX565" s="5"/>
      <c r="AY565" s="5"/>
      <c r="AZ565" s="2"/>
      <c r="BA565" s="2"/>
    </row>
    <row r="566" spans="2:53" s="3" customFormat="1" x14ac:dyDescent="0.2">
      <c r="B566" s="1"/>
      <c r="D566" s="118"/>
      <c r="E566" s="84"/>
      <c r="F566" s="84"/>
      <c r="G566" s="83"/>
      <c r="H566" s="74"/>
      <c r="I566" s="74"/>
      <c r="J566" s="74"/>
      <c r="K566" s="74"/>
      <c r="L566" s="75"/>
      <c r="M566" s="75"/>
      <c r="N566" s="75"/>
      <c r="O566" s="65"/>
      <c r="P566" s="65"/>
      <c r="Q566" s="71"/>
      <c r="R566" s="71"/>
      <c r="S566" s="128"/>
      <c r="T566" s="128"/>
      <c r="U566" s="128"/>
      <c r="V566" s="128"/>
      <c r="W566" s="128"/>
      <c r="X566" s="128"/>
      <c r="Y566" s="128"/>
      <c r="Z566" s="128"/>
      <c r="AA566" s="128"/>
      <c r="AB566" s="128"/>
      <c r="AC566" s="128"/>
      <c r="AD566" s="128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128"/>
      <c r="AS566" s="5"/>
      <c r="AT566" s="5"/>
      <c r="AU566" s="5"/>
      <c r="AV566" s="5"/>
      <c r="AW566" s="5"/>
      <c r="AX566" s="5"/>
      <c r="AY566" s="5"/>
      <c r="AZ566" s="2"/>
      <c r="BA566" s="2"/>
    </row>
    <row r="567" spans="2:53" s="3" customFormat="1" x14ac:dyDescent="0.2">
      <c r="B567" s="1"/>
      <c r="D567" s="118"/>
      <c r="E567" s="84"/>
      <c r="F567" s="84"/>
      <c r="G567" s="83"/>
      <c r="H567" s="74"/>
      <c r="I567" s="74"/>
      <c r="J567" s="74"/>
      <c r="K567" s="74"/>
      <c r="L567" s="75"/>
      <c r="M567" s="75"/>
      <c r="N567" s="75"/>
      <c r="O567" s="65"/>
      <c r="P567" s="65"/>
      <c r="Q567" s="71"/>
      <c r="R567" s="71"/>
      <c r="S567" s="128"/>
      <c r="T567" s="128"/>
      <c r="U567" s="128"/>
      <c r="V567" s="128"/>
      <c r="W567" s="128"/>
      <c r="X567" s="128"/>
      <c r="Y567" s="128"/>
      <c r="Z567" s="128"/>
      <c r="AA567" s="128"/>
      <c r="AB567" s="128"/>
      <c r="AC567" s="128"/>
      <c r="AD567" s="128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128"/>
      <c r="AS567" s="5"/>
      <c r="AT567" s="5"/>
      <c r="AU567" s="5"/>
      <c r="AV567" s="5"/>
      <c r="AW567" s="5"/>
      <c r="AX567" s="5"/>
      <c r="AY567" s="5"/>
      <c r="AZ567" s="2"/>
      <c r="BA567" s="2"/>
    </row>
    <row r="568" spans="2:53" s="3" customFormat="1" x14ac:dyDescent="0.2">
      <c r="B568" s="1"/>
      <c r="D568" s="118"/>
      <c r="E568" s="84"/>
      <c r="F568" s="84"/>
      <c r="G568" s="83"/>
      <c r="H568" s="74"/>
      <c r="I568" s="74"/>
      <c r="J568" s="74"/>
      <c r="K568" s="74"/>
      <c r="L568" s="75"/>
      <c r="M568" s="75"/>
      <c r="N568" s="75"/>
      <c r="O568" s="65"/>
      <c r="P568" s="65"/>
      <c r="Q568" s="71"/>
      <c r="R568" s="71"/>
      <c r="S568" s="128"/>
      <c r="T568" s="128"/>
      <c r="U568" s="128"/>
      <c r="V568" s="128"/>
      <c r="W568" s="128"/>
      <c r="X568" s="128"/>
      <c r="Y568" s="128"/>
      <c r="Z568" s="128"/>
      <c r="AA568" s="128"/>
      <c r="AB568" s="128"/>
      <c r="AC568" s="128"/>
      <c r="AD568" s="128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128"/>
      <c r="AS568" s="5"/>
      <c r="AT568" s="5"/>
      <c r="AU568" s="5"/>
      <c r="AV568" s="5"/>
      <c r="AW568" s="5"/>
      <c r="AX568" s="5"/>
      <c r="AY568" s="5"/>
      <c r="AZ568" s="2"/>
      <c r="BA568" s="2"/>
    </row>
    <row r="569" spans="2:53" s="3" customFormat="1" x14ac:dyDescent="0.2">
      <c r="B569" s="1"/>
      <c r="D569" s="118"/>
      <c r="E569" s="84"/>
      <c r="F569" s="84"/>
      <c r="G569" s="83"/>
      <c r="H569" s="74"/>
      <c r="I569" s="74"/>
      <c r="J569" s="74"/>
      <c r="K569" s="74"/>
      <c r="L569" s="75"/>
      <c r="M569" s="75"/>
      <c r="N569" s="75"/>
      <c r="O569" s="65"/>
      <c r="P569" s="65"/>
      <c r="Q569" s="71"/>
      <c r="R569" s="71"/>
      <c r="S569" s="128"/>
      <c r="T569" s="128"/>
      <c r="U569" s="128"/>
      <c r="V569" s="128"/>
      <c r="W569" s="128"/>
      <c r="X569" s="128"/>
      <c r="Y569" s="128"/>
      <c r="Z569" s="128"/>
      <c r="AA569" s="128"/>
      <c r="AB569" s="128"/>
      <c r="AC569" s="128"/>
      <c r="AD569" s="128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128"/>
      <c r="AS569" s="5"/>
      <c r="AT569" s="5"/>
      <c r="AU569" s="5"/>
      <c r="AV569" s="5"/>
      <c r="AW569" s="5"/>
      <c r="AX569" s="5"/>
      <c r="AY569" s="5"/>
      <c r="AZ569" s="2"/>
      <c r="BA569" s="2"/>
    </row>
    <row r="570" spans="2:53" s="3" customFormat="1" x14ac:dyDescent="0.2">
      <c r="B570" s="1"/>
      <c r="D570" s="118"/>
      <c r="E570" s="84"/>
      <c r="F570" s="84"/>
      <c r="G570" s="83"/>
      <c r="H570" s="74"/>
      <c r="I570" s="74"/>
      <c r="J570" s="74"/>
      <c r="K570" s="74"/>
      <c r="L570" s="75"/>
      <c r="M570" s="75"/>
      <c r="N570" s="75"/>
      <c r="O570" s="65"/>
      <c r="P570" s="65"/>
      <c r="Q570" s="71"/>
      <c r="R570" s="71"/>
      <c r="S570" s="128"/>
      <c r="T570" s="128"/>
      <c r="U570" s="128"/>
      <c r="V570" s="128"/>
      <c r="W570" s="128"/>
      <c r="X570" s="128"/>
      <c r="Y570" s="128"/>
      <c r="Z570" s="128"/>
      <c r="AA570" s="128"/>
      <c r="AB570" s="128"/>
      <c r="AC570" s="128"/>
      <c r="AD570" s="128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128"/>
      <c r="AS570" s="5"/>
      <c r="AT570" s="5"/>
      <c r="AU570" s="5"/>
      <c r="AV570" s="5"/>
      <c r="AW570" s="5"/>
      <c r="AX570" s="5"/>
      <c r="AY570" s="5"/>
      <c r="AZ570" s="2"/>
      <c r="BA570" s="2"/>
    </row>
    <row r="571" spans="2:53" s="3" customFormat="1" x14ac:dyDescent="0.2">
      <c r="B571" s="1"/>
      <c r="D571" s="118"/>
      <c r="E571" s="84"/>
      <c r="F571" s="84"/>
      <c r="G571" s="83"/>
      <c r="H571" s="74"/>
      <c r="I571" s="74"/>
      <c r="J571" s="74"/>
      <c r="K571" s="74"/>
      <c r="L571" s="75"/>
      <c r="M571" s="75"/>
      <c r="N571" s="75"/>
      <c r="O571" s="65"/>
      <c r="P571" s="65"/>
      <c r="Q571" s="71"/>
      <c r="R571" s="71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8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128"/>
      <c r="AS571" s="5"/>
      <c r="AT571" s="5"/>
      <c r="AU571" s="5"/>
      <c r="AV571" s="5"/>
      <c r="AW571" s="5"/>
      <c r="AX571" s="5"/>
      <c r="AY571" s="5"/>
      <c r="AZ571" s="2"/>
      <c r="BA571" s="2"/>
    </row>
    <row r="572" spans="2:53" s="3" customFormat="1" x14ac:dyDescent="0.2">
      <c r="B572" s="1"/>
      <c r="D572" s="118"/>
      <c r="E572" s="84"/>
      <c r="F572" s="84"/>
      <c r="G572" s="83"/>
      <c r="H572" s="74"/>
      <c r="I572" s="74"/>
      <c r="J572" s="74"/>
      <c r="K572" s="74"/>
      <c r="L572" s="75"/>
      <c r="M572" s="75"/>
      <c r="N572" s="75"/>
      <c r="O572" s="65"/>
      <c r="P572" s="65"/>
      <c r="Q572" s="71"/>
      <c r="R572" s="71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128"/>
      <c r="AS572" s="5"/>
      <c r="AT572" s="5"/>
      <c r="AU572" s="5"/>
      <c r="AV572" s="5"/>
      <c r="AW572" s="5"/>
      <c r="AX572" s="5"/>
      <c r="AY572" s="5"/>
      <c r="AZ572" s="2"/>
      <c r="BA572" s="2"/>
    </row>
    <row r="573" spans="2:53" s="3" customFormat="1" x14ac:dyDescent="0.2">
      <c r="B573" s="1"/>
      <c r="D573" s="118"/>
      <c r="E573" s="84"/>
      <c r="F573" s="84"/>
      <c r="G573" s="83"/>
      <c r="H573" s="74"/>
      <c r="I573" s="74"/>
      <c r="J573" s="74"/>
      <c r="K573" s="74"/>
      <c r="L573" s="75"/>
      <c r="M573" s="75"/>
      <c r="N573" s="75"/>
      <c r="O573" s="65"/>
      <c r="P573" s="65"/>
      <c r="Q573" s="71"/>
      <c r="R573" s="71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128"/>
      <c r="AS573" s="5"/>
      <c r="AT573" s="5"/>
      <c r="AU573" s="5"/>
      <c r="AV573" s="5"/>
      <c r="AW573" s="5"/>
      <c r="AX573" s="5"/>
      <c r="AY573" s="5"/>
      <c r="AZ573" s="2"/>
      <c r="BA573" s="2"/>
    </row>
    <row r="574" spans="2:53" s="3" customFormat="1" x14ac:dyDescent="0.2">
      <c r="B574" s="1"/>
      <c r="D574" s="118"/>
      <c r="E574" s="84"/>
      <c r="F574" s="84"/>
      <c r="G574" s="83"/>
      <c r="H574" s="74"/>
      <c r="I574" s="74"/>
      <c r="J574" s="74"/>
      <c r="K574" s="74"/>
      <c r="L574" s="75"/>
      <c r="M574" s="75"/>
      <c r="N574" s="75"/>
      <c r="O574" s="65"/>
      <c r="P574" s="65"/>
      <c r="Q574" s="71"/>
      <c r="R574" s="71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128"/>
      <c r="AS574" s="5"/>
      <c r="AT574" s="5"/>
      <c r="AU574" s="5"/>
      <c r="AV574" s="5"/>
      <c r="AW574" s="5"/>
      <c r="AX574" s="5"/>
      <c r="AY574" s="5"/>
      <c r="AZ574" s="2"/>
      <c r="BA574" s="2"/>
    </row>
    <row r="575" spans="2:53" s="3" customFormat="1" x14ac:dyDescent="0.2">
      <c r="B575" s="1"/>
      <c r="D575" s="118"/>
      <c r="E575" s="84"/>
      <c r="F575" s="84"/>
      <c r="G575" s="83"/>
      <c r="H575" s="74"/>
      <c r="I575" s="74"/>
      <c r="J575" s="74"/>
      <c r="K575" s="74"/>
      <c r="L575" s="75"/>
      <c r="M575" s="75"/>
      <c r="N575" s="75"/>
      <c r="O575" s="65"/>
      <c r="P575" s="65"/>
      <c r="Q575" s="71"/>
      <c r="R575" s="71"/>
      <c r="S575" s="128"/>
      <c r="T575" s="128"/>
      <c r="U575" s="128"/>
      <c r="V575" s="128"/>
      <c r="W575" s="128"/>
      <c r="X575" s="128"/>
      <c r="Y575" s="128"/>
      <c r="Z575" s="128"/>
      <c r="AA575" s="128"/>
      <c r="AB575" s="128"/>
      <c r="AC575" s="128"/>
      <c r="AD575" s="128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128"/>
      <c r="AS575" s="5"/>
      <c r="AT575" s="5"/>
      <c r="AU575" s="5"/>
      <c r="AV575" s="5"/>
      <c r="AW575" s="5"/>
      <c r="AX575" s="5"/>
      <c r="AY575" s="5"/>
      <c r="AZ575" s="2"/>
      <c r="BA575" s="2"/>
    </row>
    <row r="576" spans="2:53" s="3" customFormat="1" x14ac:dyDescent="0.2">
      <c r="B576" s="1"/>
      <c r="D576" s="118"/>
      <c r="E576" s="84"/>
      <c r="F576" s="84"/>
      <c r="G576" s="83"/>
      <c r="H576" s="74"/>
      <c r="I576" s="74"/>
      <c r="J576" s="74"/>
      <c r="K576" s="74"/>
      <c r="L576" s="75"/>
      <c r="M576" s="75"/>
      <c r="N576" s="75"/>
      <c r="O576" s="65"/>
      <c r="P576" s="65"/>
      <c r="Q576" s="71"/>
      <c r="R576" s="71"/>
      <c r="S576" s="128"/>
      <c r="T576" s="128"/>
      <c r="U576" s="128"/>
      <c r="V576" s="128"/>
      <c r="W576" s="128"/>
      <c r="X576" s="128"/>
      <c r="Y576" s="128"/>
      <c r="Z576" s="128"/>
      <c r="AA576" s="128"/>
      <c r="AB576" s="128"/>
      <c r="AC576" s="128"/>
      <c r="AD576" s="128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128"/>
      <c r="AS576" s="5"/>
      <c r="AT576" s="5"/>
      <c r="AU576" s="5"/>
      <c r="AV576" s="5"/>
      <c r="AW576" s="5"/>
      <c r="AX576" s="5"/>
      <c r="AY576" s="5"/>
      <c r="AZ576" s="2"/>
      <c r="BA576" s="2"/>
    </row>
    <row r="577" spans="2:53" s="3" customFormat="1" x14ac:dyDescent="0.2">
      <c r="B577" s="1"/>
      <c r="D577" s="118"/>
      <c r="E577" s="84"/>
      <c r="F577" s="84"/>
      <c r="G577" s="83"/>
      <c r="H577" s="74"/>
      <c r="I577" s="74"/>
      <c r="J577" s="74"/>
      <c r="K577" s="74"/>
      <c r="L577" s="75"/>
      <c r="M577" s="75"/>
      <c r="N577" s="75"/>
      <c r="O577" s="65"/>
      <c r="P577" s="65"/>
      <c r="Q577" s="71"/>
      <c r="R577" s="71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128"/>
      <c r="AS577" s="5"/>
      <c r="AT577" s="5"/>
      <c r="AU577" s="5"/>
      <c r="AV577" s="5"/>
      <c r="AW577" s="5"/>
      <c r="AX577" s="5"/>
      <c r="AY577" s="5"/>
      <c r="AZ577" s="2"/>
      <c r="BA577" s="2"/>
    </row>
    <row r="578" spans="2:53" s="3" customFormat="1" x14ac:dyDescent="0.2">
      <c r="B578" s="1"/>
      <c r="D578" s="118"/>
      <c r="E578" s="84"/>
      <c r="F578" s="84"/>
      <c r="G578" s="83"/>
      <c r="H578" s="74"/>
      <c r="I578" s="74"/>
      <c r="J578" s="74"/>
      <c r="K578" s="74"/>
      <c r="L578" s="75"/>
      <c r="M578" s="75"/>
      <c r="N578" s="75"/>
      <c r="O578" s="65"/>
      <c r="P578" s="65"/>
      <c r="Q578" s="71"/>
      <c r="R578" s="71"/>
      <c r="S578" s="128"/>
      <c r="T578" s="128"/>
      <c r="U578" s="128"/>
      <c r="V578" s="128"/>
      <c r="W578" s="128"/>
      <c r="X578" s="128"/>
      <c r="Y578" s="128"/>
      <c r="Z578" s="128"/>
      <c r="AA578" s="128"/>
      <c r="AB578" s="128"/>
      <c r="AC578" s="128"/>
      <c r="AD578" s="128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128"/>
      <c r="AS578" s="5"/>
      <c r="AT578" s="5"/>
      <c r="AU578" s="5"/>
      <c r="AV578" s="5"/>
      <c r="AW578" s="5"/>
      <c r="AX578" s="5"/>
      <c r="AY578" s="5"/>
      <c r="AZ578" s="2"/>
      <c r="BA578" s="2"/>
    </row>
    <row r="579" spans="2:53" s="3" customFormat="1" x14ac:dyDescent="0.2">
      <c r="B579" s="1"/>
      <c r="D579" s="118"/>
      <c r="E579" s="84"/>
      <c r="F579" s="84"/>
      <c r="G579" s="83"/>
      <c r="H579" s="74"/>
      <c r="I579" s="74"/>
      <c r="J579" s="74"/>
      <c r="K579" s="74"/>
      <c r="L579" s="75"/>
      <c r="M579" s="75"/>
      <c r="N579" s="75"/>
      <c r="O579" s="65"/>
      <c r="P579" s="65"/>
      <c r="Q579" s="71"/>
      <c r="R579" s="71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28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128"/>
      <c r="AS579" s="5"/>
      <c r="AT579" s="5"/>
      <c r="AU579" s="5"/>
      <c r="AV579" s="5"/>
      <c r="AW579" s="5"/>
      <c r="AX579" s="5"/>
      <c r="AY579" s="5"/>
      <c r="AZ579" s="2"/>
      <c r="BA579" s="2"/>
    </row>
    <row r="580" spans="2:53" s="3" customFormat="1" x14ac:dyDescent="0.2">
      <c r="B580" s="1"/>
      <c r="D580" s="118"/>
      <c r="E580" s="84"/>
      <c r="F580" s="84"/>
      <c r="G580" s="83"/>
      <c r="H580" s="74"/>
      <c r="I580" s="74"/>
      <c r="J580" s="74"/>
      <c r="K580" s="74"/>
      <c r="L580" s="75"/>
      <c r="M580" s="75"/>
      <c r="N580" s="75"/>
      <c r="O580" s="65"/>
      <c r="P580" s="65"/>
      <c r="Q580" s="71"/>
      <c r="R580" s="71"/>
      <c r="S580" s="128"/>
      <c r="T580" s="128"/>
      <c r="U580" s="128"/>
      <c r="V580" s="128"/>
      <c r="W580" s="128"/>
      <c r="X580" s="128"/>
      <c r="Y580" s="128"/>
      <c r="Z580" s="128"/>
      <c r="AA580" s="128"/>
      <c r="AB580" s="128"/>
      <c r="AC580" s="128"/>
      <c r="AD580" s="128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128"/>
      <c r="AS580" s="5"/>
      <c r="AT580" s="5"/>
      <c r="AU580" s="5"/>
      <c r="AV580" s="5"/>
      <c r="AW580" s="5"/>
      <c r="AX580" s="5"/>
      <c r="AY580" s="5"/>
      <c r="AZ580" s="2"/>
      <c r="BA580" s="2"/>
    </row>
    <row r="581" spans="2:53" s="3" customFormat="1" x14ac:dyDescent="0.2">
      <c r="B581" s="1"/>
      <c r="D581" s="118"/>
      <c r="E581" s="84"/>
      <c r="F581" s="84"/>
      <c r="G581" s="83"/>
      <c r="H581" s="74"/>
      <c r="I581" s="74"/>
      <c r="J581" s="74"/>
      <c r="K581" s="74"/>
      <c r="L581" s="75"/>
      <c r="M581" s="75"/>
      <c r="N581" s="75"/>
      <c r="O581" s="65"/>
      <c r="P581" s="65"/>
      <c r="Q581" s="71"/>
      <c r="R581" s="71"/>
      <c r="S581" s="128"/>
      <c r="T581" s="128"/>
      <c r="U581" s="128"/>
      <c r="V581" s="128"/>
      <c r="W581" s="128"/>
      <c r="X581" s="128"/>
      <c r="Y581" s="128"/>
      <c r="Z581" s="128"/>
      <c r="AA581" s="128"/>
      <c r="AB581" s="128"/>
      <c r="AC581" s="128"/>
      <c r="AD581" s="128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128"/>
      <c r="AS581" s="5"/>
      <c r="AT581" s="5"/>
      <c r="AU581" s="5"/>
      <c r="AV581" s="5"/>
      <c r="AW581" s="5"/>
      <c r="AX581" s="5"/>
      <c r="AY581" s="5"/>
      <c r="AZ581" s="2"/>
      <c r="BA581" s="2"/>
    </row>
    <row r="582" spans="2:53" s="3" customFormat="1" x14ac:dyDescent="0.2">
      <c r="B582" s="1"/>
      <c r="D582" s="118"/>
      <c r="E582" s="84"/>
      <c r="F582" s="84"/>
      <c r="G582" s="83"/>
      <c r="H582" s="74"/>
      <c r="I582" s="74"/>
      <c r="J582" s="74"/>
      <c r="K582" s="74"/>
      <c r="L582" s="75"/>
      <c r="M582" s="75"/>
      <c r="N582" s="75"/>
      <c r="O582" s="65"/>
      <c r="P582" s="65"/>
      <c r="Q582" s="71"/>
      <c r="R582" s="71"/>
      <c r="S582" s="128"/>
      <c r="T582" s="128"/>
      <c r="U582" s="128"/>
      <c r="V582" s="128"/>
      <c r="W582" s="128"/>
      <c r="X582" s="128"/>
      <c r="Y582" s="128"/>
      <c r="Z582" s="128"/>
      <c r="AA582" s="128"/>
      <c r="AB582" s="128"/>
      <c r="AC582" s="128"/>
      <c r="AD582" s="128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128"/>
      <c r="AS582" s="5"/>
      <c r="AT582" s="5"/>
      <c r="AU582" s="5"/>
      <c r="AV582" s="5"/>
      <c r="AW582" s="5"/>
      <c r="AX582" s="5"/>
      <c r="AY582" s="5"/>
      <c r="AZ582" s="2"/>
      <c r="BA582" s="2"/>
    </row>
    <row r="583" spans="2:53" s="3" customFormat="1" x14ac:dyDescent="0.2">
      <c r="B583" s="1"/>
      <c r="D583" s="118"/>
      <c r="E583" s="84"/>
      <c r="F583" s="84"/>
      <c r="G583" s="83"/>
      <c r="H583" s="74"/>
      <c r="I583" s="74"/>
      <c r="J583" s="74"/>
      <c r="K583" s="74"/>
      <c r="L583" s="75"/>
      <c r="M583" s="75"/>
      <c r="N583" s="75"/>
      <c r="O583" s="65"/>
      <c r="P583" s="65"/>
      <c r="Q583" s="71"/>
      <c r="R583" s="71"/>
      <c r="S583" s="128"/>
      <c r="T583" s="128"/>
      <c r="U583" s="128"/>
      <c r="V583" s="128"/>
      <c r="W583" s="128"/>
      <c r="X583" s="128"/>
      <c r="Y583" s="128"/>
      <c r="Z583" s="128"/>
      <c r="AA583" s="128"/>
      <c r="AB583" s="128"/>
      <c r="AC583" s="128"/>
      <c r="AD583" s="128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128"/>
      <c r="AS583" s="5"/>
      <c r="AT583" s="5"/>
      <c r="AU583" s="5"/>
      <c r="AV583" s="5"/>
      <c r="AW583" s="5"/>
      <c r="AX583" s="5"/>
      <c r="AY583" s="5"/>
      <c r="AZ583" s="2"/>
      <c r="BA583" s="2"/>
    </row>
    <row r="584" spans="2:53" s="3" customFormat="1" x14ac:dyDescent="0.2">
      <c r="B584" s="1"/>
      <c r="D584" s="118"/>
      <c r="E584" s="84"/>
      <c r="F584" s="84"/>
      <c r="G584" s="83"/>
      <c r="H584" s="74"/>
      <c r="I584" s="74"/>
      <c r="J584" s="74"/>
      <c r="K584" s="74"/>
      <c r="L584" s="75"/>
      <c r="M584" s="75"/>
      <c r="N584" s="75"/>
      <c r="O584" s="65"/>
      <c r="P584" s="65"/>
      <c r="Q584" s="71"/>
      <c r="R584" s="71"/>
      <c r="S584" s="128"/>
      <c r="T584" s="128"/>
      <c r="U584" s="128"/>
      <c r="V584" s="128"/>
      <c r="W584" s="128"/>
      <c r="X584" s="128"/>
      <c r="Y584" s="128"/>
      <c r="Z584" s="128"/>
      <c r="AA584" s="128"/>
      <c r="AB584" s="128"/>
      <c r="AC584" s="128"/>
      <c r="AD584" s="128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128"/>
      <c r="AS584" s="5"/>
      <c r="AT584" s="5"/>
      <c r="AU584" s="5"/>
      <c r="AV584" s="5"/>
      <c r="AW584" s="5"/>
      <c r="AX584" s="5"/>
      <c r="AY584" s="5"/>
      <c r="AZ584" s="2"/>
      <c r="BA584" s="2"/>
    </row>
    <row r="585" spans="2:53" s="3" customFormat="1" x14ac:dyDescent="0.2">
      <c r="B585" s="1"/>
      <c r="D585" s="118"/>
      <c r="E585" s="84"/>
      <c r="F585" s="84"/>
      <c r="G585" s="83"/>
      <c r="H585" s="74"/>
      <c r="I585" s="74"/>
      <c r="J585" s="74"/>
      <c r="K585" s="74"/>
      <c r="L585" s="75"/>
      <c r="M585" s="75"/>
      <c r="N585" s="75"/>
      <c r="O585" s="65"/>
      <c r="P585" s="65"/>
      <c r="Q585" s="71"/>
      <c r="R585" s="71"/>
      <c r="S585" s="128"/>
      <c r="T585" s="128"/>
      <c r="U585" s="128"/>
      <c r="V585" s="128"/>
      <c r="W585" s="128"/>
      <c r="X585" s="128"/>
      <c r="Y585" s="128"/>
      <c r="Z585" s="128"/>
      <c r="AA585" s="128"/>
      <c r="AB585" s="128"/>
      <c r="AC585" s="128"/>
      <c r="AD585" s="128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128"/>
      <c r="AS585" s="5"/>
      <c r="AT585" s="5"/>
      <c r="AU585" s="5"/>
      <c r="AV585" s="5"/>
      <c r="AW585" s="5"/>
      <c r="AX585" s="5"/>
      <c r="AY585" s="5"/>
      <c r="AZ585" s="2"/>
      <c r="BA585" s="2"/>
    </row>
    <row r="586" spans="2:53" s="3" customFormat="1" x14ac:dyDescent="0.2">
      <c r="B586" s="1"/>
      <c r="D586" s="118"/>
      <c r="E586" s="84"/>
      <c r="F586" s="84"/>
      <c r="G586" s="83"/>
      <c r="H586" s="74"/>
      <c r="I586" s="74"/>
      <c r="J586" s="74"/>
      <c r="K586" s="74"/>
      <c r="L586" s="75"/>
      <c r="M586" s="75"/>
      <c r="N586" s="75"/>
      <c r="O586" s="65"/>
      <c r="P586" s="65"/>
      <c r="Q586" s="71"/>
      <c r="R586" s="71"/>
      <c r="S586" s="128"/>
      <c r="T586" s="128"/>
      <c r="U586" s="128"/>
      <c r="V586" s="128"/>
      <c r="W586" s="128"/>
      <c r="X586" s="128"/>
      <c r="Y586" s="128"/>
      <c r="Z586" s="128"/>
      <c r="AA586" s="128"/>
      <c r="AB586" s="128"/>
      <c r="AC586" s="128"/>
      <c r="AD586" s="128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128"/>
      <c r="AS586" s="5"/>
      <c r="AT586" s="5"/>
      <c r="AU586" s="5"/>
      <c r="AV586" s="5"/>
      <c r="AW586" s="5"/>
      <c r="AX586" s="5"/>
      <c r="AY586" s="5"/>
      <c r="AZ586" s="2"/>
      <c r="BA586" s="2"/>
    </row>
    <row r="587" spans="2:53" s="3" customFormat="1" x14ac:dyDescent="0.2">
      <c r="B587" s="1"/>
      <c r="D587" s="118"/>
      <c r="E587" s="84"/>
      <c r="F587" s="84"/>
      <c r="G587" s="83"/>
      <c r="H587" s="74"/>
      <c r="I587" s="74"/>
      <c r="J587" s="74"/>
      <c r="K587" s="74"/>
      <c r="L587" s="75"/>
      <c r="M587" s="75"/>
      <c r="N587" s="75"/>
      <c r="O587" s="65"/>
      <c r="P587" s="65"/>
      <c r="Q587" s="71"/>
      <c r="R587" s="71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28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128"/>
      <c r="AS587" s="5"/>
      <c r="AT587" s="5"/>
      <c r="AU587" s="5"/>
      <c r="AV587" s="5"/>
      <c r="AW587" s="5"/>
      <c r="AX587" s="5"/>
      <c r="AY587" s="5"/>
      <c r="AZ587" s="2"/>
      <c r="BA587" s="2"/>
    </row>
    <row r="588" spans="2:53" s="3" customFormat="1" x14ac:dyDescent="0.2">
      <c r="B588" s="1"/>
      <c r="D588" s="118"/>
      <c r="E588" s="84"/>
      <c r="F588" s="84"/>
      <c r="G588" s="83"/>
      <c r="H588" s="74"/>
      <c r="I588" s="74"/>
      <c r="J588" s="74"/>
      <c r="K588" s="74"/>
      <c r="L588" s="75"/>
      <c r="M588" s="75"/>
      <c r="N588" s="75"/>
      <c r="O588" s="65"/>
      <c r="P588" s="65"/>
      <c r="Q588" s="71"/>
      <c r="R588" s="71"/>
      <c r="S588" s="128"/>
      <c r="T588" s="128"/>
      <c r="U588" s="128"/>
      <c r="V588" s="128"/>
      <c r="W588" s="128"/>
      <c r="X588" s="128"/>
      <c r="Y588" s="128"/>
      <c r="Z588" s="128"/>
      <c r="AA588" s="128"/>
      <c r="AB588" s="128"/>
      <c r="AC588" s="128"/>
      <c r="AD588" s="128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128"/>
      <c r="AS588" s="5"/>
      <c r="AT588" s="5"/>
      <c r="AU588" s="5"/>
      <c r="AV588" s="5"/>
      <c r="AW588" s="5"/>
      <c r="AX588" s="5"/>
      <c r="AY588" s="5"/>
      <c r="AZ588" s="2"/>
      <c r="BA588" s="2"/>
    </row>
    <row r="589" spans="2:53" s="3" customFormat="1" x14ac:dyDescent="0.2">
      <c r="B589" s="1"/>
      <c r="D589" s="118"/>
      <c r="E589" s="84"/>
      <c r="F589" s="84"/>
      <c r="G589" s="83"/>
      <c r="H589" s="74"/>
      <c r="I589" s="74"/>
      <c r="J589" s="74"/>
      <c r="K589" s="74"/>
      <c r="L589" s="75"/>
      <c r="M589" s="75"/>
      <c r="N589" s="75"/>
      <c r="O589" s="65"/>
      <c r="P589" s="65"/>
      <c r="Q589" s="71"/>
      <c r="R589" s="71"/>
      <c r="S589" s="128"/>
      <c r="T589" s="128"/>
      <c r="U589" s="128"/>
      <c r="V589" s="128"/>
      <c r="W589" s="128"/>
      <c r="X589" s="128"/>
      <c r="Y589" s="128"/>
      <c r="Z589" s="128"/>
      <c r="AA589" s="128"/>
      <c r="AB589" s="128"/>
      <c r="AC589" s="128"/>
      <c r="AD589" s="128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128"/>
      <c r="AS589" s="5"/>
      <c r="AT589" s="5"/>
      <c r="AU589" s="5"/>
      <c r="AV589" s="5"/>
      <c r="AW589" s="5"/>
      <c r="AX589" s="5"/>
      <c r="AY589" s="5"/>
      <c r="AZ589" s="2"/>
      <c r="BA589" s="2"/>
    </row>
    <row r="590" spans="2:53" s="3" customFormat="1" x14ac:dyDescent="0.2">
      <c r="B590" s="1"/>
      <c r="D590" s="118"/>
      <c r="E590" s="84"/>
      <c r="F590" s="84"/>
      <c r="G590" s="83"/>
      <c r="H590" s="74"/>
      <c r="I590" s="74"/>
      <c r="J590" s="74"/>
      <c r="K590" s="74"/>
      <c r="L590" s="75"/>
      <c r="M590" s="75"/>
      <c r="N590" s="75"/>
      <c r="O590" s="65"/>
      <c r="P590" s="65"/>
      <c r="Q590" s="71"/>
      <c r="R590" s="71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128"/>
      <c r="AS590" s="5"/>
      <c r="AT590" s="5"/>
      <c r="AU590" s="5"/>
      <c r="AV590" s="5"/>
      <c r="AW590" s="5"/>
      <c r="AX590" s="5"/>
      <c r="AY590" s="5"/>
      <c r="AZ590" s="2"/>
      <c r="BA590" s="2"/>
    </row>
    <row r="591" spans="2:53" s="3" customFormat="1" x14ac:dyDescent="0.2">
      <c r="B591" s="1"/>
      <c r="D591" s="118"/>
      <c r="E591" s="84"/>
      <c r="F591" s="84"/>
      <c r="G591" s="83"/>
      <c r="H591" s="74"/>
      <c r="I591" s="74"/>
      <c r="J591" s="74"/>
      <c r="K591" s="74"/>
      <c r="L591" s="75"/>
      <c r="M591" s="75"/>
      <c r="N591" s="75"/>
      <c r="O591" s="65"/>
      <c r="P591" s="65"/>
      <c r="Q591" s="71"/>
      <c r="R591" s="71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128"/>
      <c r="AS591" s="5"/>
      <c r="AT591" s="5"/>
      <c r="AU591" s="5"/>
      <c r="AV591" s="5"/>
      <c r="AW591" s="5"/>
      <c r="AX591" s="5"/>
      <c r="AY591" s="5"/>
      <c r="AZ591" s="2"/>
      <c r="BA591" s="2"/>
    </row>
    <row r="592" spans="2:53" s="3" customFormat="1" x14ac:dyDescent="0.2">
      <c r="B592" s="1"/>
      <c r="D592" s="118"/>
      <c r="E592" s="84"/>
      <c r="F592" s="84"/>
      <c r="G592" s="83"/>
      <c r="H592" s="74"/>
      <c r="I592" s="74"/>
      <c r="J592" s="74"/>
      <c r="K592" s="74"/>
      <c r="L592" s="75"/>
      <c r="M592" s="75"/>
      <c r="N592" s="75"/>
      <c r="O592" s="65"/>
      <c r="P592" s="65"/>
      <c r="Q592" s="71"/>
      <c r="R592" s="71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8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128"/>
      <c r="AS592" s="5"/>
      <c r="AT592" s="5"/>
      <c r="AU592" s="5"/>
      <c r="AV592" s="5"/>
      <c r="AW592" s="5"/>
      <c r="AX592" s="5"/>
      <c r="AY592" s="5"/>
      <c r="AZ592" s="2"/>
      <c r="BA592" s="2"/>
    </row>
    <row r="593" spans="2:53" s="3" customFormat="1" x14ac:dyDescent="0.2">
      <c r="B593" s="1"/>
      <c r="D593" s="118"/>
      <c r="E593" s="84"/>
      <c r="F593" s="84"/>
      <c r="G593" s="83"/>
      <c r="H593" s="74"/>
      <c r="I593" s="74"/>
      <c r="J593" s="74"/>
      <c r="K593" s="74"/>
      <c r="L593" s="75"/>
      <c r="M593" s="75"/>
      <c r="N593" s="75"/>
      <c r="O593" s="65"/>
      <c r="P593" s="65"/>
      <c r="Q593" s="71"/>
      <c r="R593" s="71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8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128"/>
      <c r="AS593" s="5"/>
      <c r="AT593" s="5"/>
      <c r="AU593" s="5"/>
      <c r="AV593" s="5"/>
      <c r="AW593" s="5"/>
      <c r="AX593" s="5"/>
      <c r="AY593" s="5"/>
      <c r="AZ593" s="2"/>
      <c r="BA593" s="2"/>
    </row>
    <row r="594" spans="2:53" s="3" customFormat="1" x14ac:dyDescent="0.2">
      <c r="B594" s="1"/>
      <c r="D594" s="118"/>
      <c r="E594" s="84"/>
      <c r="F594" s="84"/>
      <c r="G594" s="83"/>
      <c r="H594" s="74"/>
      <c r="I594" s="74"/>
      <c r="J594" s="74"/>
      <c r="K594" s="74"/>
      <c r="L594" s="75"/>
      <c r="M594" s="75"/>
      <c r="N594" s="75"/>
      <c r="O594" s="65"/>
      <c r="P594" s="65"/>
      <c r="Q594" s="71"/>
      <c r="R594" s="71"/>
      <c r="S594" s="128"/>
      <c r="T594" s="128"/>
      <c r="U594" s="128"/>
      <c r="V594" s="128"/>
      <c r="W594" s="128"/>
      <c r="X594" s="128"/>
      <c r="Y594" s="128"/>
      <c r="Z594" s="128"/>
      <c r="AA594" s="128"/>
      <c r="AB594" s="128"/>
      <c r="AC594" s="128"/>
      <c r="AD594" s="128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128"/>
      <c r="AS594" s="5"/>
      <c r="AT594" s="5"/>
      <c r="AU594" s="5"/>
      <c r="AV594" s="5"/>
      <c r="AW594" s="5"/>
      <c r="AX594" s="5"/>
      <c r="AY594" s="5"/>
      <c r="AZ594" s="2"/>
      <c r="BA594" s="2"/>
    </row>
    <row r="595" spans="2:53" s="3" customFormat="1" x14ac:dyDescent="0.2">
      <c r="B595" s="1"/>
      <c r="D595" s="118"/>
      <c r="E595" s="84"/>
      <c r="F595" s="84"/>
      <c r="G595" s="83"/>
      <c r="H595" s="74"/>
      <c r="I595" s="74"/>
      <c r="J595" s="74"/>
      <c r="K595" s="74"/>
      <c r="L595" s="75"/>
      <c r="M595" s="75"/>
      <c r="N595" s="75"/>
      <c r="O595" s="65"/>
      <c r="P595" s="65"/>
      <c r="Q595" s="71"/>
      <c r="R595" s="71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128"/>
      <c r="AS595" s="5"/>
      <c r="AT595" s="5"/>
      <c r="AU595" s="5"/>
      <c r="AV595" s="5"/>
      <c r="AW595" s="5"/>
      <c r="AX595" s="5"/>
      <c r="AY595" s="5"/>
      <c r="AZ595" s="2"/>
      <c r="BA595" s="2"/>
    </row>
    <row r="596" spans="2:53" s="3" customFormat="1" x14ac:dyDescent="0.2">
      <c r="B596" s="1"/>
      <c r="D596" s="118"/>
      <c r="E596" s="84"/>
      <c r="F596" s="84"/>
      <c r="G596" s="83"/>
      <c r="H596" s="74"/>
      <c r="I596" s="74"/>
      <c r="J596" s="74"/>
      <c r="K596" s="74"/>
      <c r="L596" s="75"/>
      <c r="M596" s="75"/>
      <c r="N596" s="75"/>
      <c r="O596" s="65"/>
      <c r="P596" s="65"/>
      <c r="Q596" s="71"/>
      <c r="R596" s="71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8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128"/>
      <c r="AS596" s="5"/>
      <c r="AT596" s="5"/>
      <c r="AU596" s="5"/>
      <c r="AV596" s="5"/>
      <c r="AW596" s="5"/>
      <c r="AX596" s="5"/>
      <c r="AY596" s="5"/>
      <c r="AZ596" s="2"/>
      <c r="BA596" s="2"/>
    </row>
    <row r="597" spans="2:53" s="3" customFormat="1" x14ac:dyDescent="0.2">
      <c r="B597" s="1"/>
      <c r="D597" s="118"/>
      <c r="E597" s="84"/>
      <c r="F597" s="84"/>
      <c r="G597" s="83"/>
      <c r="H597" s="74"/>
      <c r="I597" s="74"/>
      <c r="J597" s="74"/>
      <c r="K597" s="74"/>
      <c r="L597" s="75"/>
      <c r="M597" s="75"/>
      <c r="N597" s="75"/>
      <c r="O597" s="65"/>
      <c r="P597" s="65"/>
      <c r="Q597" s="71"/>
      <c r="R597" s="71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8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128"/>
      <c r="AS597" s="5"/>
      <c r="AT597" s="5"/>
      <c r="AU597" s="5"/>
      <c r="AV597" s="5"/>
      <c r="AW597" s="5"/>
      <c r="AX597" s="5"/>
      <c r="AY597" s="5"/>
      <c r="AZ597" s="2"/>
      <c r="BA597" s="2"/>
    </row>
    <row r="598" spans="2:53" s="3" customFormat="1" x14ac:dyDescent="0.2">
      <c r="B598" s="1"/>
      <c r="D598" s="118"/>
      <c r="E598" s="84"/>
      <c r="F598" s="84"/>
      <c r="G598" s="83"/>
      <c r="H598" s="74"/>
      <c r="I598" s="74"/>
      <c r="J598" s="74"/>
      <c r="K598" s="74"/>
      <c r="L598" s="75"/>
      <c r="M598" s="75"/>
      <c r="N598" s="75"/>
      <c r="O598" s="65"/>
      <c r="P598" s="65"/>
      <c r="Q598" s="71"/>
      <c r="R598" s="71"/>
      <c r="S598" s="128"/>
      <c r="T598" s="128"/>
      <c r="U598" s="128"/>
      <c r="V598" s="128"/>
      <c r="W598" s="128"/>
      <c r="X598" s="128"/>
      <c r="Y598" s="128"/>
      <c r="Z598" s="128"/>
      <c r="AA598" s="128"/>
      <c r="AB598" s="128"/>
      <c r="AC598" s="128"/>
      <c r="AD598" s="128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128"/>
      <c r="AS598" s="5"/>
      <c r="AT598" s="5"/>
      <c r="AU598" s="5"/>
      <c r="AV598" s="5"/>
      <c r="AW598" s="5"/>
      <c r="AX598" s="5"/>
      <c r="AY598" s="5"/>
      <c r="AZ598" s="2"/>
      <c r="BA598" s="2"/>
    </row>
    <row r="599" spans="2:53" s="3" customFormat="1" x14ac:dyDescent="0.2">
      <c r="B599" s="1"/>
      <c r="D599" s="118"/>
      <c r="E599" s="84"/>
      <c r="F599" s="84"/>
      <c r="G599" s="83"/>
      <c r="H599" s="74"/>
      <c r="I599" s="74"/>
      <c r="J599" s="74"/>
      <c r="K599" s="74"/>
      <c r="L599" s="75"/>
      <c r="M599" s="75"/>
      <c r="N599" s="75"/>
      <c r="O599" s="65"/>
      <c r="P599" s="65"/>
      <c r="Q599" s="71"/>
      <c r="R599" s="71"/>
      <c r="S599" s="128"/>
      <c r="T599" s="128"/>
      <c r="U599" s="128"/>
      <c r="V599" s="128"/>
      <c r="W599" s="128"/>
      <c r="X599" s="128"/>
      <c r="Y599" s="128"/>
      <c r="Z599" s="128"/>
      <c r="AA599" s="128"/>
      <c r="AB599" s="128"/>
      <c r="AC599" s="128"/>
      <c r="AD599" s="128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128"/>
      <c r="AS599" s="5"/>
      <c r="AT599" s="5"/>
      <c r="AU599" s="5"/>
      <c r="AV599" s="5"/>
      <c r="AW599" s="5"/>
      <c r="AX599" s="5"/>
      <c r="AY599" s="5"/>
      <c r="AZ599" s="2"/>
      <c r="BA599" s="2"/>
    </row>
    <row r="600" spans="2:53" s="3" customFormat="1" x14ac:dyDescent="0.2">
      <c r="B600" s="1"/>
      <c r="D600" s="118"/>
      <c r="E600" s="84"/>
      <c r="F600" s="84"/>
      <c r="G600" s="83"/>
      <c r="H600" s="74"/>
      <c r="I600" s="74"/>
      <c r="J600" s="74"/>
      <c r="K600" s="74"/>
      <c r="L600" s="75"/>
      <c r="M600" s="75"/>
      <c r="N600" s="75"/>
      <c r="O600" s="65"/>
      <c r="P600" s="65"/>
      <c r="Q600" s="71"/>
      <c r="R600" s="71"/>
      <c r="S600" s="128"/>
      <c r="T600" s="128"/>
      <c r="U600" s="128"/>
      <c r="V600" s="128"/>
      <c r="W600" s="128"/>
      <c r="X600" s="128"/>
      <c r="Y600" s="128"/>
      <c r="Z600" s="128"/>
      <c r="AA600" s="128"/>
      <c r="AB600" s="128"/>
      <c r="AC600" s="128"/>
      <c r="AD600" s="128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128"/>
      <c r="AS600" s="5"/>
      <c r="AT600" s="5"/>
      <c r="AU600" s="5"/>
      <c r="AV600" s="5"/>
      <c r="AW600" s="5"/>
      <c r="AX600" s="5"/>
      <c r="AY600" s="5"/>
      <c r="AZ600" s="2"/>
      <c r="BA600" s="2"/>
    </row>
    <row r="601" spans="2:53" s="3" customFormat="1" x14ac:dyDescent="0.2">
      <c r="B601" s="1"/>
      <c r="D601" s="118"/>
      <c r="E601" s="84"/>
      <c r="F601" s="84"/>
      <c r="G601" s="83"/>
      <c r="H601" s="74"/>
      <c r="I601" s="74"/>
      <c r="J601" s="74"/>
      <c r="K601" s="74"/>
      <c r="L601" s="75"/>
      <c r="M601" s="75"/>
      <c r="N601" s="75"/>
      <c r="O601" s="65"/>
      <c r="P601" s="65"/>
      <c r="Q601" s="71"/>
      <c r="R601" s="71"/>
      <c r="S601" s="128"/>
      <c r="T601" s="128"/>
      <c r="U601" s="128"/>
      <c r="V601" s="128"/>
      <c r="W601" s="128"/>
      <c r="X601" s="128"/>
      <c r="Y601" s="128"/>
      <c r="Z601" s="128"/>
      <c r="AA601" s="128"/>
      <c r="AB601" s="128"/>
      <c r="AC601" s="128"/>
      <c r="AD601" s="128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128"/>
      <c r="AS601" s="5"/>
      <c r="AT601" s="5"/>
      <c r="AU601" s="5"/>
      <c r="AV601" s="5"/>
      <c r="AW601" s="5"/>
      <c r="AX601" s="5"/>
      <c r="AY601" s="5"/>
      <c r="AZ601" s="2"/>
      <c r="BA601" s="2"/>
    </row>
    <row r="602" spans="2:53" s="3" customFormat="1" x14ac:dyDescent="0.2">
      <c r="B602" s="1"/>
      <c r="D602" s="118"/>
      <c r="E602" s="84"/>
      <c r="F602" s="84"/>
      <c r="G602" s="83"/>
      <c r="H602" s="74"/>
      <c r="I602" s="74"/>
      <c r="J602" s="74"/>
      <c r="K602" s="74"/>
      <c r="L602" s="75"/>
      <c r="M602" s="75"/>
      <c r="N602" s="75"/>
      <c r="O602" s="65"/>
      <c r="P602" s="65"/>
      <c r="Q602" s="71"/>
      <c r="R602" s="71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28"/>
      <c r="AD602" s="128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128"/>
      <c r="AS602" s="5"/>
      <c r="AT602" s="5"/>
      <c r="AU602" s="5"/>
      <c r="AV602" s="5"/>
      <c r="AW602" s="5"/>
      <c r="AX602" s="5"/>
      <c r="AY602" s="5"/>
      <c r="AZ602" s="2"/>
      <c r="BA602" s="2"/>
    </row>
    <row r="603" spans="2:53" s="3" customFormat="1" x14ac:dyDescent="0.2">
      <c r="B603" s="1"/>
      <c r="D603" s="118"/>
      <c r="E603" s="84"/>
      <c r="F603" s="84"/>
      <c r="G603" s="83"/>
      <c r="H603" s="74"/>
      <c r="I603" s="74"/>
      <c r="J603" s="74"/>
      <c r="K603" s="74"/>
      <c r="L603" s="75"/>
      <c r="M603" s="75"/>
      <c r="N603" s="75"/>
      <c r="O603" s="65"/>
      <c r="P603" s="65"/>
      <c r="Q603" s="71"/>
      <c r="R603" s="71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28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128"/>
      <c r="AS603" s="5"/>
      <c r="AT603" s="5"/>
      <c r="AU603" s="5"/>
      <c r="AV603" s="5"/>
      <c r="AW603" s="5"/>
      <c r="AX603" s="5"/>
      <c r="AY603" s="5"/>
      <c r="AZ603" s="2"/>
      <c r="BA603" s="2"/>
    </row>
    <row r="604" spans="2:53" s="3" customFormat="1" x14ac:dyDescent="0.2">
      <c r="B604" s="1"/>
      <c r="D604" s="118"/>
      <c r="E604" s="84"/>
      <c r="F604" s="84"/>
      <c r="G604" s="83"/>
      <c r="H604" s="74"/>
      <c r="I604" s="74"/>
      <c r="J604" s="74"/>
      <c r="K604" s="74"/>
      <c r="L604" s="75"/>
      <c r="M604" s="75"/>
      <c r="N604" s="75"/>
      <c r="O604" s="65"/>
      <c r="P604" s="65"/>
      <c r="Q604" s="71"/>
      <c r="R604" s="71"/>
      <c r="S604" s="128"/>
      <c r="T604" s="128"/>
      <c r="U604" s="128"/>
      <c r="V604" s="128"/>
      <c r="W604" s="128"/>
      <c r="X604" s="128"/>
      <c r="Y604" s="128"/>
      <c r="Z604" s="128"/>
      <c r="AA604" s="128"/>
      <c r="AB604" s="128"/>
      <c r="AC604" s="128"/>
      <c r="AD604" s="128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128"/>
      <c r="AS604" s="5"/>
      <c r="AT604" s="5"/>
      <c r="AU604" s="5"/>
      <c r="AV604" s="5"/>
      <c r="AW604" s="5"/>
      <c r="AX604" s="5"/>
      <c r="AY604" s="5"/>
      <c r="AZ604" s="2"/>
      <c r="BA604" s="2"/>
    </row>
    <row r="605" spans="2:53" s="3" customFormat="1" x14ac:dyDescent="0.2">
      <c r="B605" s="1"/>
      <c r="D605" s="118"/>
      <c r="E605" s="84"/>
      <c r="F605" s="84"/>
      <c r="G605" s="83"/>
      <c r="H605" s="74"/>
      <c r="I605" s="74"/>
      <c r="J605" s="74"/>
      <c r="K605" s="74"/>
      <c r="L605" s="75"/>
      <c r="M605" s="75"/>
      <c r="N605" s="75"/>
      <c r="O605" s="65"/>
      <c r="P605" s="65"/>
      <c r="Q605" s="71"/>
      <c r="R605" s="71"/>
      <c r="S605" s="128"/>
      <c r="T605" s="128"/>
      <c r="U605" s="128"/>
      <c r="V605" s="128"/>
      <c r="W605" s="128"/>
      <c r="X605" s="128"/>
      <c r="Y605" s="128"/>
      <c r="Z605" s="128"/>
      <c r="AA605" s="128"/>
      <c r="AB605" s="128"/>
      <c r="AC605" s="128"/>
      <c r="AD605" s="128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128"/>
      <c r="AS605" s="5"/>
      <c r="AT605" s="5"/>
      <c r="AU605" s="5"/>
      <c r="AV605" s="5"/>
      <c r="AW605" s="5"/>
      <c r="AX605" s="5"/>
      <c r="AY605" s="5"/>
      <c r="AZ605" s="2"/>
      <c r="BA605" s="2"/>
    </row>
    <row r="606" spans="2:53" s="3" customFormat="1" x14ac:dyDescent="0.2">
      <c r="B606" s="1"/>
      <c r="D606" s="118"/>
      <c r="E606" s="84"/>
      <c r="F606" s="84"/>
      <c r="G606" s="83"/>
      <c r="H606" s="74"/>
      <c r="I606" s="74"/>
      <c r="J606" s="74"/>
      <c r="K606" s="74"/>
      <c r="L606" s="75"/>
      <c r="M606" s="75"/>
      <c r="N606" s="75"/>
      <c r="O606" s="65"/>
      <c r="P606" s="65"/>
      <c r="Q606" s="71"/>
      <c r="R606" s="71"/>
      <c r="S606" s="128"/>
      <c r="T606" s="128"/>
      <c r="U606" s="128"/>
      <c r="V606" s="128"/>
      <c r="W606" s="128"/>
      <c r="X606" s="128"/>
      <c r="Y606" s="128"/>
      <c r="Z606" s="128"/>
      <c r="AA606" s="128"/>
      <c r="AB606" s="128"/>
      <c r="AC606" s="128"/>
      <c r="AD606" s="128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128"/>
      <c r="AS606" s="5"/>
      <c r="AT606" s="5"/>
      <c r="AU606" s="5"/>
      <c r="AV606" s="5"/>
      <c r="AW606" s="5"/>
      <c r="AX606" s="5"/>
      <c r="AY606" s="5"/>
      <c r="AZ606" s="2"/>
      <c r="BA606" s="2"/>
    </row>
    <row r="607" spans="2:53" s="3" customFormat="1" x14ac:dyDescent="0.2">
      <c r="B607" s="1"/>
      <c r="D607" s="118"/>
      <c r="E607" s="84"/>
      <c r="F607" s="84"/>
      <c r="G607" s="83"/>
      <c r="H607" s="74"/>
      <c r="I607" s="74"/>
      <c r="J607" s="74"/>
      <c r="K607" s="74"/>
      <c r="L607" s="75"/>
      <c r="M607" s="75"/>
      <c r="N607" s="75"/>
      <c r="O607" s="65"/>
      <c r="P607" s="65"/>
      <c r="Q607" s="71"/>
      <c r="R607" s="71"/>
      <c r="S607" s="128"/>
      <c r="T607" s="128"/>
      <c r="U607" s="128"/>
      <c r="V607" s="128"/>
      <c r="W607" s="128"/>
      <c r="X607" s="128"/>
      <c r="Y607" s="128"/>
      <c r="Z607" s="128"/>
      <c r="AA607" s="128"/>
      <c r="AB607" s="128"/>
      <c r="AC607" s="128"/>
      <c r="AD607" s="128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128"/>
      <c r="AS607" s="5"/>
      <c r="AT607" s="5"/>
      <c r="AU607" s="5"/>
      <c r="AV607" s="5"/>
      <c r="AW607" s="5"/>
      <c r="AX607" s="5"/>
      <c r="AY607" s="5"/>
      <c r="AZ607" s="2"/>
      <c r="BA607" s="2"/>
    </row>
    <row r="608" spans="2:53" s="3" customFormat="1" x14ac:dyDescent="0.2">
      <c r="B608" s="1"/>
      <c r="D608" s="118"/>
      <c r="E608" s="84"/>
      <c r="F608" s="84"/>
      <c r="G608" s="83"/>
      <c r="H608" s="74"/>
      <c r="I608" s="74"/>
      <c r="J608" s="74"/>
      <c r="K608" s="74"/>
      <c r="L608" s="75"/>
      <c r="M608" s="75"/>
      <c r="N608" s="75"/>
      <c r="O608" s="65"/>
      <c r="P608" s="65"/>
      <c r="Q608" s="71"/>
      <c r="R608" s="71"/>
      <c r="S608" s="128"/>
      <c r="T608" s="128"/>
      <c r="U608" s="128"/>
      <c r="V608" s="128"/>
      <c r="W608" s="128"/>
      <c r="X608" s="128"/>
      <c r="Y608" s="128"/>
      <c r="Z608" s="128"/>
      <c r="AA608" s="128"/>
      <c r="AB608" s="128"/>
      <c r="AC608" s="128"/>
      <c r="AD608" s="128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128"/>
      <c r="AS608" s="5"/>
      <c r="AT608" s="5"/>
      <c r="AU608" s="5"/>
      <c r="AV608" s="5"/>
      <c r="AW608" s="5"/>
      <c r="AX608" s="5"/>
      <c r="AY608" s="5"/>
      <c r="AZ608" s="2"/>
      <c r="BA608" s="2"/>
    </row>
    <row r="609" spans="2:53" s="3" customFormat="1" x14ac:dyDescent="0.2">
      <c r="B609" s="1"/>
      <c r="D609" s="118"/>
      <c r="E609" s="84"/>
      <c r="F609" s="84"/>
      <c r="G609" s="83"/>
      <c r="H609" s="74"/>
      <c r="I609" s="74"/>
      <c r="J609" s="74"/>
      <c r="K609" s="74"/>
      <c r="L609" s="75"/>
      <c r="M609" s="75"/>
      <c r="N609" s="75"/>
      <c r="O609" s="65"/>
      <c r="P609" s="65"/>
      <c r="Q609" s="71"/>
      <c r="R609" s="71"/>
      <c r="S609" s="128"/>
      <c r="T609" s="128"/>
      <c r="U609" s="128"/>
      <c r="V609" s="128"/>
      <c r="W609" s="128"/>
      <c r="X609" s="128"/>
      <c r="Y609" s="128"/>
      <c r="Z609" s="128"/>
      <c r="AA609" s="128"/>
      <c r="AB609" s="128"/>
      <c r="AC609" s="128"/>
      <c r="AD609" s="128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128"/>
      <c r="AS609" s="5"/>
      <c r="AT609" s="5"/>
      <c r="AU609" s="5"/>
      <c r="AV609" s="5"/>
      <c r="AW609" s="5"/>
      <c r="AX609" s="5"/>
      <c r="AY609" s="5"/>
      <c r="AZ609" s="2"/>
      <c r="BA609" s="2"/>
    </row>
    <row r="610" spans="2:53" s="3" customFormat="1" x14ac:dyDescent="0.2">
      <c r="B610" s="1"/>
      <c r="D610" s="118"/>
      <c r="E610" s="84"/>
      <c r="F610" s="84"/>
      <c r="G610" s="83"/>
      <c r="H610" s="74"/>
      <c r="I610" s="74"/>
      <c r="J610" s="74"/>
      <c r="K610" s="74"/>
      <c r="L610" s="75"/>
      <c r="M610" s="75"/>
      <c r="N610" s="75"/>
      <c r="O610" s="65"/>
      <c r="P610" s="65"/>
      <c r="Q610" s="71"/>
      <c r="R610" s="71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128"/>
      <c r="AS610" s="5"/>
      <c r="AT610" s="5"/>
      <c r="AU610" s="5"/>
      <c r="AV610" s="5"/>
      <c r="AW610" s="5"/>
      <c r="AX610" s="5"/>
      <c r="AY610" s="5"/>
      <c r="AZ610" s="2"/>
      <c r="BA610" s="2"/>
    </row>
    <row r="611" spans="2:53" s="3" customFormat="1" x14ac:dyDescent="0.2">
      <c r="B611" s="1"/>
      <c r="D611" s="118"/>
      <c r="E611" s="84"/>
      <c r="F611" s="84"/>
      <c r="G611" s="83"/>
      <c r="H611" s="74"/>
      <c r="I611" s="74"/>
      <c r="J611" s="74"/>
      <c r="K611" s="74"/>
      <c r="L611" s="75"/>
      <c r="M611" s="75"/>
      <c r="N611" s="75"/>
      <c r="O611" s="65"/>
      <c r="P611" s="65"/>
      <c r="Q611" s="71"/>
      <c r="R611" s="71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28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128"/>
      <c r="AS611" s="5"/>
      <c r="AT611" s="5"/>
      <c r="AU611" s="5"/>
      <c r="AV611" s="5"/>
      <c r="AW611" s="5"/>
      <c r="AX611" s="5"/>
      <c r="AY611" s="5"/>
      <c r="AZ611" s="2"/>
      <c r="BA611" s="2"/>
    </row>
    <row r="612" spans="2:53" s="3" customFormat="1" x14ac:dyDescent="0.2">
      <c r="B612" s="1"/>
      <c r="D612" s="118"/>
      <c r="E612" s="84"/>
      <c r="F612" s="84"/>
      <c r="G612" s="83"/>
      <c r="H612" s="74"/>
      <c r="I612" s="74"/>
      <c r="J612" s="74"/>
      <c r="K612" s="74"/>
      <c r="L612" s="75"/>
      <c r="M612" s="75"/>
      <c r="N612" s="75"/>
      <c r="O612" s="65"/>
      <c r="P612" s="65"/>
      <c r="Q612" s="71"/>
      <c r="R612" s="71"/>
      <c r="S612" s="128"/>
      <c r="T612" s="128"/>
      <c r="U612" s="128"/>
      <c r="V612" s="128"/>
      <c r="W612" s="128"/>
      <c r="X612" s="128"/>
      <c r="Y612" s="128"/>
      <c r="Z612" s="128"/>
      <c r="AA612" s="128"/>
      <c r="AB612" s="128"/>
      <c r="AC612" s="128"/>
      <c r="AD612" s="128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128"/>
      <c r="AS612" s="5"/>
      <c r="AT612" s="5"/>
      <c r="AU612" s="5"/>
      <c r="AV612" s="5"/>
      <c r="AW612" s="5"/>
      <c r="AX612" s="5"/>
      <c r="AY612" s="5"/>
      <c r="AZ612" s="2"/>
      <c r="BA612" s="2"/>
    </row>
    <row r="613" spans="2:53" s="3" customFormat="1" x14ac:dyDescent="0.2">
      <c r="B613" s="1"/>
      <c r="D613" s="118"/>
      <c r="E613" s="84"/>
      <c r="F613" s="84"/>
      <c r="G613" s="83"/>
      <c r="H613" s="74"/>
      <c r="I613" s="74"/>
      <c r="J613" s="74"/>
      <c r="K613" s="74"/>
      <c r="L613" s="75"/>
      <c r="M613" s="75"/>
      <c r="N613" s="75"/>
      <c r="O613" s="65"/>
      <c r="P613" s="65"/>
      <c r="Q613" s="71"/>
      <c r="R613" s="71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8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128"/>
      <c r="AS613" s="5"/>
      <c r="AT613" s="5"/>
      <c r="AU613" s="5"/>
      <c r="AV613" s="5"/>
      <c r="AW613" s="5"/>
      <c r="AX613" s="5"/>
      <c r="AY613" s="5"/>
      <c r="AZ613" s="2"/>
      <c r="BA613" s="2"/>
    </row>
    <row r="614" spans="2:53" s="3" customFormat="1" x14ac:dyDescent="0.2">
      <c r="B614" s="1"/>
      <c r="D614" s="118"/>
      <c r="E614" s="84"/>
      <c r="F614" s="84"/>
      <c r="G614" s="83"/>
      <c r="H614" s="74"/>
      <c r="I614" s="74"/>
      <c r="J614" s="74"/>
      <c r="K614" s="74"/>
      <c r="L614" s="75"/>
      <c r="M614" s="75"/>
      <c r="N614" s="75"/>
      <c r="O614" s="65"/>
      <c r="P614" s="65"/>
      <c r="Q614" s="71"/>
      <c r="R614" s="71"/>
      <c r="S614" s="128"/>
      <c r="T614" s="128"/>
      <c r="U614" s="128"/>
      <c r="V614" s="128"/>
      <c r="W614" s="128"/>
      <c r="X614" s="128"/>
      <c r="Y614" s="128"/>
      <c r="Z614" s="128"/>
      <c r="AA614" s="128"/>
      <c r="AB614" s="128"/>
      <c r="AC614" s="128"/>
      <c r="AD614" s="128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128"/>
      <c r="AS614" s="5"/>
      <c r="AT614" s="5"/>
      <c r="AU614" s="5"/>
      <c r="AV614" s="5"/>
      <c r="AW614" s="5"/>
      <c r="AX614" s="5"/>
      <c r="AY614" s="5"/>
      <c r="AZ614" s="2"/>
      <c r="BA614" s="2"/>
    </row>
    <row r="615" spans="2:53" s="3" customFormat="1" x14ac:dyDescent="0.2">
      <c r="B615" s="1"/>
      <c r="D615" s="118"/>
      <c r="E615" s="84"/>
      <c r="F615" s="84"/>
      <c r="G615" s="83"/>
      <c r="H615" s="74"/>
      <c r="I615" s="74"/>
      <c r="J615" s="74"/>
      <c r="K615" s="74"/>
      <c r="L615" s="75"/>
      <c r="M615" s="75"/>
      <c r="N615" s="75"/>
      <c r="O615" s="65"/>
      <c r="P615" s="65"/>
      <c r="Q615" s="71"/>
      <c r="R615" s="71"/>
      <c r="S615" s="128"/>
      <c r="T615" s="128"/>
      <c r="U615" s="128"/>
      <c r="V615" s="128"/>
      <c r="W615" s="128"/>
      <c r="X615" s="128"/>
      <c r="Y615" s="128"/>
      <c r="Z615" s="128"/>
      <c r="AA615" s="128"/>
      <c r="AB615" s="128"/>
      <c r="AC615" s="128"/>
      <c r="AD615" s="128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128"/>
      <c r="AS615" s="5"/>
      <c r="AT615" s="5"/>
      <c r="AU615" s="5"/>
      <c r="AV615" s="5"/>
      <c r="AW615" s="5"/>
      <c r="AX615" s="5"/>
      <c r="AY615" s="5"/>
      <c r="AZ615" s="2"/>
      <c r="BA615" s="2"/>
    </row>
    <row r="616" spans="2:53" s="3" customFormat="1" x14ac:dyDescent="0.2">
      <c r="B616" s="1"/>
      <c r="D616" s="118"/>
      <c r="E616" s="84"/>
      <c r="F616" s="84"/>
      <c r="G616" s="83"/>
      <c r="H616" s="74"/>
      <c r="I616" s="74"/>
      <c r="J616" s="74"/>
      <c r="K616" s="74"/>
      <c r="L616" s="75"/>
      <c r="M616" s="75"/>
      <c r="N616" s="75"/>
      <c r="O616" s="65"/>
      <c r="P616" s="65"/>
      <c r="Q616" s="71"/>
      <c r="R616" s="71"/>
      <c r="S616" s="128"/>
      <c r="T616" s="128"/>
      <c r="U616" s="128"/>
      <c r="V616" s="128"/>
      <c r="W616" s="128"/>
      <c r="X616" s="128"/>
      <c r="Y616" s="128"/>
      <c r="Z616" s="128"/>
      <c r="AA616" s="128"/>
      <c r="AB616" s="128"/>
      <c r="AC616" s="128"/>
      <c r="AD616" s="128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128"/>
      <c r="AS616" s="5"/>
      <c r="AT616" s="5"/>
      <c r="AU616" s="5"/>
      <c r="AV616" s="5"/>
      <c r="AW616" s="5"/>
      <c r="AX616" s="5"/>
      <c r="AY616" s="5"/>
      <c r="AZ616" s="2"/>
      <c r="BA616" s="2"/>
    </row>
    <row r="617" spans="2:53" s="3" customFormat="1" x14ac:dyDescent="0.2">
      <c r="B617" s="1"/>
      <c r="D617" s="118"/>
      <c r="E617" s="84"/>
      <c r="F617" s="84"/>
      <c r="G617" s="83"/>
      <c r="H617" s="74"/>
      <c r="I617" s="74"/>
      <c r="J617" s="74"/>
      <c r="K617" s="74"/>
      <c r="L617" s="75"/>
      <c r="M617" s="75"/>
      <c r="N617" s="75"/>
      <c r="O617" s="65"/>
      <c r="P617" s="65"/>
      <c r="Q617" s="71"/>
      <c r="R617" s="71"/>
      <c r="S617" s="128"/>
      <c r="T617" s="128"/>
      <c r="U617" s="128"/>
      <c r="V617" s="128"/>
      <c r="W617" s="128"/>
      <c r="X617" s="128"/>
      <c r="Y617" s="128"/>
      <c r="Z617" s="128"/>
      <c r="AA617" s="128"/>
      <c r="AB617" s="128"/>
      <c r="AC617" s="128"/>
      <c r="AD617" s="128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128"/>
      <c r="AS617" s="5"/>
      <c r="AT617" s="5"/>
      <c r="AU617" s="5"/>
      <c r="AV617" s="5"/>
      <c r="AW617" s="5"/>
      <c r="AX617" s="5"/>
      <c r="AY617" s="5"/>
      <c r="AZ617" s="2"/>
      <c r="BA617" s="2"/>
    </row>
    <row r="618" spans="2:53" s="3" customFormat="1" x14ac:dyDescent="0.2">
      <c r="B618" s="1"/>
      <c r="D618" s="118"/>
      <c r="E618" s="84"/>
      <c r="F618" s="84"/>
      <c r="G618" s="83"/>
      <c r="H618" s="74"/>
      <c r="I618" s="74"/>
      <c r="J618" s="74"/>
      <c r="K618" s="74"/>
      <c r="L618" s="75"/>
      <c r="M618" s="75"/>
      <c r="N618" s="75"/>
      <c r="O618" s="65"/>
      <c r="P618" s="65"/>
      <c r="Q618" s="71"/>
      <c r="R618" s="71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8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128"/>
      <c r="AS618" s="5"/>
      <c r="AT618" s="5"/>
      <c r="AU618" s="5"/>
      <c r="AV618" s="5"/>
      <c r="AW618" s="5"/>
      <c r="AX618" s="5"/>
      <c r="AY618" s="5"/>
      <c r="AZ618" s="2"/>
      <c r="BA618" s="2"/>
    </row>
    <row r="619" spans="2:53" s="3" customFormat="1" x14ac:dyDescent="0.2">
      <c r="B619" s="1"/>
      <c r="D619" s="118"/>
      <c r="E619" s="84"/>
      <c r="F619" s="84"/>
      <c r="G619" s="83"/>
      <c r="H619" s="74"/>
      <c r="I619" s="74"/>
      <c r="J619" s="74"/>
      <c r="K619" s="74"/>
      <c r="L619" s="75"/>
      <c r="M619" s="75"/>
      <c r="N619" s="75"/>
      <c r="O619" s="65"/>
      <c r="P619" s="65"/>
      <c r="Q619" s="71"/>
      <c r="R619" s="71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28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128"/>
      <c r="AS619" s="5"/>
      <c r="AT619" s="5"/>
      <c r="AU619" s="5"/>
      <c r="AV619" s="5"/>
      <c r="AW619" s="5"/>
      <c r="AX619" s="5"/>
      <c r="AY619" s="5"/>
      <c r="AZ619" s="2"/>
      <c r="BA619" s="2"/>
    </row>
    <row r="620" spans="2:53" s="3" customFormat="1" x14ac:dyDescent="0.2">
      <c r="B620" s="1"/>
      <c r="D620" s="118"/>
      <c r="E620" s="84"/>
      <c r="F620" s="84"/>
      <c r="G620" s="83"/>
      <c r="H620" s="74"/>
      <c r="I620" s="74"/>
      <c r="J620" s="74"/>
      <c r="K620" s="74"/>
      <c r="L620" s="75"/>
      <c r="M620" s="75"/>
      <c r="N620" s="75"/>
      <c r="O620" s="65"/>
      <c r="P620" s="65"/>
      <c r="Q620" s="71"/>
      <c r="R620" s="71"/>
      <c r="S620" s="128"/>
      <c r="T620" s="128"/>
      <c r="U620" s="128"/>
      <c r="V620" s="128"/>
      <c r="W620" s="128"/>
      <c r="X620" s="128"/>
      <c r="Y620" s="128"/>
      <c r="Z620" s="128"/>
      <c r="AA620" s="128"/>
      <c r="AB620" s="128"/>
      <c r="AC620" s="128"/>
      <c r="AD620" s="128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128"/>
      <c r="AS620" s="5"/>
      <c r="AT620" s="5"/>
      <c r="AU620" s="5"/>
      <c r="AV620" s="5"/>
      <c r="AW620" s="5"/>
      <c r="AX620" s="5"/>
      <c r="AY620" s="5"/>
      <c r="AZ620" s="2"/>
      <c r="BA620" s="2"/>
    </row>
    <row r="621" spans="2:53" s="3" customFormat="1" x14ac:dyDescent="0.2">
      <c r="B621" s="1"/>
      <c r="D621" s="118"/>
      <c r="E621" s="84"/>
      <c r="F621" s="84"/>
      <c r="G621" s="83"/>
      <c r="H621" s="74"/>
      <c r="I621" s="74"/>
      <c r="J621" s="74"/>
      <c r="K621" s="74"/>
      <c r="L621" s="75"/>
      <c r="M621" s="75"/>
      <c r="N621" s="75"/>
      <c r="O621" s="65"/>
      <c r="P621" s="65"/>
      <c r="Q621" s="71"/>
      <c r="R621" s="71"/>
      <c r="S621" s="128"/>
      <c r="T621" s="128"/>
      <c r="U621" s="128"/>
      <c r="V621" s="128"/>
      <c r="W621" s="128"/>
      <c r="X621" s="128"/>
      <c r="Y621" s="128"/>
      <c r="Z621" s="128"/>
      <c r="AA621" s="128"/>
      <c r="AB621" s="128"/>
      <c r="AC621" s="128"/>
      <c r="AD621" s="128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128"/>
      <c r="AS621" s="5"/>
      <c r="AT621" s="5"/>
      <c r="AU621" s="5"/>
      <c r="AV621" s="5"/>
      <c r="AW621" s="5"/>
      <c r="AX621" s="5"/>
      <c r="AY621" s="5"/>
      <c r="AZ621" s="2"/>
      <c r="BA621" s="2"/>
    </row>
    <row r="622" spans="2:53" s="3" customFormat="1" x14ac:dyDescent="0.2">
      <c r="B622" s="1"/>
      <c r="D622" s="118"/>
      <c r="E622" s="84"/>
      <c r="F622" s="84"/>
      <c r="G622" s="83"/>
      <c r="H622" s="74"/>
      <c r="I622" s="74"/>
      <c r="J622" s="74"/>
      <c r="K622" s="74"/>
      <c r="L622" s="75"/>
      <c r="M622" s="75"/>
      <c r="N622" s="75"/>
      <c r="O622" s="65"/>
      <c r="P622" s="65"/>
      <c r="Q622" s="71"/>
      <c r="R622" s="71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8"/>
      <c r="AD622" s="128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128"/>
      <c r="AS622" s="5"/>
      <c r="AT622" s="5"/>
      <c r="AU622" s="5"/>
      <c r="AV622" s="5"/>
      <c r="AW622" s="5"/>
      <c r="AX622" s="5"/>
      <c r="AY622" s="5"/>
      <c r="AZ622" s="2"/>
      <c r="BA622" s="2"/>
    </row>
    <row r="623" spans="2:53" s="3" customFormat="1" x14ac:dyDescent="0.2">
      <c r="B623" s="1"/>
      <c r="D623" s="118"/>
      <c r="E623" s="84"/>
      <c r="F623" s="84"/>
      <c r="G623" s="83"/>
      <c r="H623" s="74"/>
      <c r="I623" s="74"/>
      <c r="J623" s="74"/>
      <c r="K623" s="74"/>
      <c r="L623" s="75"/>
      <c r="M623" s="75"/>
      <c r="N623" s="75"/>
      <c r="O623" s="65"/>
      <c r="P623" s="65"/>
      <c r="Q623" s="71"/>
      <c r="R623" s="71"/>
      <c r="S623" s="128"/>
      <c r="T623" s="128"/>
      <c r="U623" s="128"/>
      <c r="V623" s="128"/>
      <c r="W623" s="128"/>
      <c r="X623" s="128"/>
      <c r="Y623" s="128"/>
      <c r="Z623" s="128"/>
      <c r="AA623" s="128"/>
      <c r="AB623" s="128"/>
      <c r="AC623" s="128"/>
      <c r="AD623" s="128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128"/>
      <c r="AS623" s="5"/>
      <c r="AT623" s="5"/>
      <c r="AU623" s="5"/>
      <c r="AV623" s="5"/>
      <c r="AW623" s="5"/>
      <c r="AX623" s="5"/>
      <c r="AY623" s="5"/>
      <c r="AZ623" s="2"/>
      <c r="BA623" s="2"/>
    </row>
    <row r="624" spans="2:53" s="3" customFormat="1" x14ac:dyDescent="0.2">
      <c r="B624" s="1"/>
      <c r="D624" s="118"/>
      <c r="E624" s="84"/>
      <c r="F624" s="84"/>
      <c r="G624" s="83"/>
      <c r="H624" s="74"/>
      <c r="I624" s="74"/>
      <c r="J624" s="74"/>
      <c r="K624" s="74"/>
      <c r="L624" s="75"/>
      <c r="M624" s="75"/>
      <c r="N624" s="75"/>
      <c r="O624" s="65"/>
      <c r="P624" s="65"/>
      <c r="Q624" s="71"/>
      <c r="R624" s="71"/>
      <c r="S624" s="128"/>
      <c r="T624" s="128"/>
      <c r="U624" s="128"/>
      <c r="V624" s="128"/>
      <c r="W624" s="128"/>
      <c r="X624" s="128"/>
      <c r="Y624" s="128"/>
      <c r="Z624" s="128"/>
      <c r="AA624" s="128"/>
      <c r="AB624" s="128"/>
      <c r="AC624" s="128"/>
      <c r="AD624" s="128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128"/>
      <c r="AS624" s="5"/>
      <c r="AT624" s="5"/>
      <c r="AU624" s="5"/>
      <c r="AV624" s="5"/>
      <c r="AW624" s="5"/>
      <c r="AX624" s="5"/>
      <c r="AY624" s="5"/>
      <c r="AZ624" s="2"/>
      <c r="BA624" s="2"/>
    </row>
    <row r="625" spans="2:53" s="3" customFormat="1" x14ac:dyDescent="0.2">
      <c r="B625" s="1"/>
      <c r="D625" s="118"/>
      <c r="E625" s="84"/>
      <c r="F625" s="84"/>
      <c r="G625" s="83"/>
      <c r="H625" s="74"/>
      <c r="I625" s="74"/>
      <c r="J625" s="74"/>
      <c r="K625" s="74"/>
      <c r="L625" s="75"/>
      <c r="M625" s="75"/>
      <c r="N625" s="75"/>
      <c r="O625" s="65"/>
      <c r="P625" s="65"/>
      <c r="Q625" s="71"/>
      <c r="R625" s="71"/>
      <c r="S625" s="128"/>
      <c r="T625" s="128"/>
      <c r="U625" s="128"/>
      <c r="V625" s="128"/>
      <c r="W625" s="128"/>
      <c r="X625" s="128"/>
      <c r="Y625" s="128"/>
      <c r="Z625" s="128"/>
      <c r="AA625" s="128"/>
      <c r="AB625" s="128"/>
      <c r="AC625" s="128"/>
      <c r="AD625" s="128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128"/>
      <c r="AS625" s="5"/>
      <c r="AT625" s="5"/>
      <c r="AU625" s="5"/>
      <c r="AV625" s="5"/>
      <c r="AW625" s="5"/>
      <c r="AX625" s="5"/>
      <c r="AY625" s="5"/>
      <c r="AZ625" s="2"/>
      <c r="BA625" s="2"/>
    </row>
    <row r="626" spans="2:53" s="3" customFormat="1" x14ac:dyDescent="0.2">
      <c r="B626" s="1"/>
      <c r="D626" s="118"/>
      <c r="E626" s="84"/>
      <c r="F626" s="84"/>
      <c r="G626" s="83"/>
      <c r="H626" s="74"/>
      <c r="I626" s="74"/>
      <c r="J626" s="74"/>
      <c r="K626" s="74"/>
      <c r="L626" s="75"/>
      <c r="M626" s="75"/>
      <c r="N626" s="75"/>
      <c r="O626" s="65"/>
      <c r="P626" s="65"/>
      <c r="Q626" s="71"/>
      <c r="R626" s="71"/>
      <c r="S626" s="128"/>
      <c r="T626" s="128"/>
      <c r="U626" s="128"/>
      <c r="V626" s="128"/>
      <c r="W626" s="128"/>
      <c r="X626" s="128"/>
      <c r="Y626" s="128"/>
      <c r="Z626" s="128"/>
      <c r="AA626" s="128"/>
      <c r="AB626" s="128"/>
      <c r="AC626" s="128"/>
      <c r="AD626" s="128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128"/>
      <c r="AS626" s="5"/>
      <c r="AT626" s="5"/>
      <c r="AU626" s="5"/>
      <c r="AV626" s="5"/>
      <c r="AW626" s="5"/>
      <c r="AX626" s="5"/>
      <c r="AY626" s="5"/>
      <c r="AZ626" s="2"/>
      <c r="BA626" s="2"/>
    </row>
    <row r="627" spans="2:53" s="3" customFormat="1" x14ac:dyDescent="0.2">
      <c r="B627" s="1"/>
      <c r="D627" s="118"/>
      <c r="E627" s="84"/>
      <c r="F627" s="84"/>
      <c r="G627" s="83"/>
      <c r="H627" s="74"/>
      <c r="I627" s="74"/>
      <c r="J627" s="74"/>
      <c r="K627" s="74"/>
      <c r="L627" s="75"/>
      <c r="M627" s="75"/>
      <c r="N627" s="75"/>
      <c r="O627" s="65"/>
      <c r="P627" s="65"/>
      <c r="Q627" s="71"/>
      <c r="R627" s="71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28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128"/>
      <c r="AS627" s="5"/>
      <c r="AT627" s="5"/>
      <c r="AU627" s="5"/>
      <c r="AV627" s="5"/>
      <c r="AW627" s="5"/>
      <c r="AX627" s="5"/>
      <c r="AY627" s="5"/>
      <c r="AZ627" s="2"/>
      <c r="BA627" s="2"/>
    </row>
    <row r="628" spans="2:53" s="3" customFormat="1" x14ac:dyDescent="0.2">
      <c r="B628" s="1"/>
      <c r="D628" s="118"/>
      <c r="E628" s="84"/>
      <c r="F628" s="84"/>
      <c r="G628" s="83"/>
      <c r="H628" s="74"/>
      <c r="I628" s="74"/>
      <c r="J628" s="74"/>
      <c r="K628" s="74"/>
      <c r="L628" s="75"/>
      <c r="M628" s="75"/>
      <c r="N628" s="75"/>
      <c r="O628" s="65"/>
      <c r="P628" s="65"/>
      <c r="Q628" s="71"/>
      <c r="R628" s="71"/>
      <c r="S628" s="128"/>
      <c r="T628" s="128"/>
      <c r="U628" s="128"/>
      <c r="V628" s="128"/>
      <c r="W628" s="128"/>
      <c r="X628" s="128"/>
      <c r="Y628" s="128"/>
      <c r="Z628" s="128"/>
      <c r="AA628" s="128"/>
      <c r="AB628" s="128"/>
      <c r="AC628" s="128"/>
      <c r="AD628" s="128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128"/>
      <c r="AS628" s="5"/>
      <c r="AT628" s="5"/>
      <c r="AU628" s="5"/>
      <c r="AV628" s="5"/>
      <c r="AW628" s="5"/>
      <c r="AX628" s="5"/>
      <c r="AY628" s="5"/>
      <c r="AZ628" s="2"/>
      <c r="BA628" s="2"/>
    </row>
    <row r="629" spans="2:53" s="3" customFormat="1" x14ac:dyDescent="0.2">
      <c r="B629" s="1"/>
      <c r="D629" s="118"/>
      <c r="E629" s="84"/>
      <c r="F629" s="84"/>
      <c r="G629" s="83"/>
      <c r="H629" s="74"/>
      <c r="I629" s="74"/>
      <c r="J629" s="74"/>
      <c r="K629" s="74"/>
      <c r="L629" s="75"/>
      <c r="M629" s="75"/>
      <c r="N629" s="75"/>
      <c r="O629" s="65"/>
      <c r="P629" s="65"/>
      <c r="Q629" s="71"/>
      <c r="R629" s="71"/>
      <c r="S629" s="128"/>
      <c r="T629" s="128"/>
      <c r="U629" s="128"/>
      <c r="V629" s="128"/>
      <c r="W629" s="128"/>
      <c r="X629" s="128"/>
      <c r="Y629" s="128"/>
      <c r="Z629" s="128"/>
      <c r="AA629" s="128"/>
      <c r="AB629" s="128"/>
      <c r="AC629" s="128"/>
      <c r="AD629" s="128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128"/>
      <c r="AS629" s="5"/>
      <c r="AT629" s="5"/>
      <c r="AU629" s="5"/>
      <c r="AV629" s="5"/>
      <c r="AW629" s="5"/>
      <c r="AX629" s="5"/>
      <c r="AY629" s="5"/>
      <c r="AZ629" s="2"/>
      <c r="BA629" s="2"/>
    </row>
    <row r="630" spans="2:53" s="3" customFormat="1" x14ac:dyDescent="0.2">
      <c r="B630" s="1"/>
      <c r="D630" s="118"/>
      <c r="E630" s="84"/>
      <c r="F630" s="84"/>
      <c r="G630" s="83"/>
      <c r="H630" s="74"/>
      <c r="I630" s="74"/>
      <c r="J630" s="74"/>
      <c r="K630" s="74"/>
      <c r="L630" s="75"/>
      <c r="M630" s="75"/>
      <c r="N630" s="75"/>
      <c r="O630" s="65"/>
      <c r="P630" s="65"/>
      <c r="Q630" s="71"/>
      <c r="R630" s="71"/>
      <c r="S630" s="128"/>
      <c r="T630" s="128"/>
      <c r="U630" s="128"/>
      <c r="V630" s="128"/>
      <c r="W630" s="128"/>
      <c r="X630" s="128"/>
      <c r="Y630" s="128"/>
      <c r="Z630" s="128"/>
      <c r="AA630" s="128"/>
      <c r="AB630" s="128"/>
      <c r="AC630" s="128"/>
      <c r="AD630" s="128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128"/>
      <c r="AS630" s="5"/>
      <c r="AT630" s="5"/>
      <c r="AU630" s="5"/>
      <c r="AV630" s="5"/>
      <c r="AW630" s="5"/>
      <c r="AX630" s="5"/>
      <c r="AY630" s="5"/>
      <c r="AZ630" s="2"/>
      <c r="BA630" s="2"/>
    </row>
    <row r="631" spans="2:53" s="3" customFormat="1" x14ac:dyDescent="0.2">
      <c r="B631" s="1"/>
      <c r="D631" s="118"/>
      <c r="E631" s="84"/>
      <c r="F631" s="84"/>
      <c r="G631" s="83"/>
      <c r="H631" s="74"/>
      <c r="I631" s="74"/>
      <c r="J631" s="74"/>
      <c r="K631" s="74"/>
      <c r="L631" s="75"/>
      <c r="M631" s="75"/>
      <c r="N631" s="75"/>
      <c r="O631" s="65"/>
      <c r="P631" s="65"/>
      <c r="Q631" s="71"/>
      <c r="R631" s="71"/>
      <c r="S631" s="128"/>
      <c r="T631" s="128"/>
      <c r="U631" s="128"/>
      <c r="V631" s="128"/>
      <c r="W631" s="128"/>
      <c r="X631" s="128"/>
      <c r="Y631" s="128"/>
      <c r="Z631" s="128"/>
      <c r="AA631" s="128"/>
      <c r="AB631" s="128"/>
      <c r="AC631" s="128"/>
      <c r="AD631" s="128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128"/>
      <c r="AS631" s="5"/>
      <c r="AT631" s="5"/>
      <c r="AU631" s="5"/>
      <c r="AV631" s="5"/>
      <c r="AW631" s="5"/>
      <c r="AX631" s="5"/>
      <c r="AY631" s="5"/>
      <c r="AZ631" s="2"/>
      <c r="BA631" s="2"/>
    </row>
    <row r="632" spans="2:53" s="3" customFormat="1" x14ac:dyDescent="0.2">
      <c r="B632" s="1"/>
      <c r="D632" s="118"/>
      <c r="E632" s="84"/>
      <c r="F632" s="84"/>
      <c r="G632" s="83"/>
      <c r="H632" s="74"/>
      <c r="I632" s="74"/>
      <c r="J632" s="74"/>
      <c r="K632" s="74"/>
      <c r="L632" s="75"/>
      <c r="M632" s="75"/>
      <c r="N632" s="75"/>
      <c r="O632" s="65"/>
      <c r="P632" s="65"/>
      <c r="Q632" s="71"/>
      <c r="R632" s="71"/>
      <c r="S632" s="128"/>
      <c r="T632" s="128"/>
      <c r="U632" s="128"/>
      <c r="V632" s="128"/>
      <c r="W632" s="128"/>
      <c r="X632" s="128"/>
      <c r="Y632" s="128"/>
      <c r="Z632" s="128"/>
      <c r="AA632" s="128"/>
      <c r="AB632" s="128"/>
      <c r="AC632" s="128"/>
      <c r="AD632" s="128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128"/>
      <c r="AS632" s="5"/>
      <c r="AT632" s="5"/>
      <c r="AU632" s="5"/>
      <c r="AV632" s="5"/>
      <c r="AW632" s="5"/>
      <c r="AX632" s="5"/>
      <c r="AY632" s="5"/>
      <c r="AZ632" s="2"/>
      <c r="BA632" s="2"/>
    </row>
    <row r="633" spans="2:53" s="3" customFormat="1" x14ac:dyDescent="0.2">
      <c r="B633" s="1"/>
      <c r="D633" s="118"/>
      <c r="E633" s="84"/>
      <c r="F633" s="84"/>
      <c r="G633" s="83"/>
      <c r="H633" s="74"/>
      <c r="I633" s="74"/>
      <c r="J633" s="74"/>
      <c r="K633" s="74"/>
      <c r="L633" s="75"/>
      <c r="M633" s="75"/>
      <c r="N633" s="75"/>
      <c r="O633" s="65"/>
      <c r="P633" s="65"/>
      <c r="Q633" s="71"/>
      <c r="R633" s="71"/>
      <c r="S633" s="128"/>
      <c r="T633" s="128"/>
      <c r="U633" s="128"/>
      <c r="V633" s="128"/>
      <c r="W633" s="128"/>
      <c r="X633" s="128"/>
      <c r="Y633" s="128"/>
      <c r="Z633" s="128"/>
      <c r="AA633" s="128"/>
      <c r="AB633" s="128"/>
      <c r="AC633" s="128"/>
      <c r="AD633" s="128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128"/>
      <c r="AS633" s="5"/>
      <c r="AT633" s="5"/>
      <c r="AU633" s="5"/>
      <c r="AV633" s="5"/>
      <c r="AW633" s="5"/>
      <c r="AX633" s="5"/>
      <c r="AY633" s="5"/>
      <c r="AZ633" s="2"/>
      <c r="BA633" s="2"/>
    </row>
    <row r="634" spans="2:53" s="3" customFormat="1" x14ac:dyDescent="0.2">
      <c r="B634" s="1"/>
      <c r="D634" s="118"/>
      <c r="E634" s="84"/>
      <c r="F634" s="84"/>
      <c r="G634" s="83"/>
      <c r="H634" s="74"/>
      <c r="I634" s="74"/>
      <c r="J634" s="74"/>
      <c r="K634" s="74"/>
      <c r="L634" s="75"/>
      <c r="M634" s="75"/>
      <c r="N634" s="75"/>
      <c r="O634" s="65"/>
      <c r="P634" s="65"/>
      <c r="Q634" s="71"/>
      <c r="R634" s="71"/>
      <c r="S634" s="128"/>
      <c r="T634" s="128"/>
      <c r="U634" s="128"/>
      <c r="V634" s="128"/>
      <c r="W634" s="128"/>
      <c r="X634" s="128"/>
      <c r="Y634" s="128"/>
      <c r="Z634" s="128"/>
      <c r="AA634" s="128"/>
      <c r="AB634" s="128"/>
      <c r="AC634" s="128"/>
      <c r="AD634" s="128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128"/>
      <c r="AS634" s="5"/>
      <c r="AT634" s="5"/>
      <c r="AU634" s="5"/>
      <c r="AV634" s="5"/>
      <c r="AW634" s="5"/>
      <c r="AX634" s="5"/>
      <c r="AY634" s="5"/>
      <c r="AZ634" s="2"/>
      <c r="BA634" s="2"/>
    </row>
    <row r="635" spans="2:53" s="3" customFormat="1" x14ac:dyDescent="0.2">
      <c r="B635" s="1"/>
      <c r="D635" s="118"/>
      <c r="E635" s="84"/>
      <c r="F635" s="84"/>
      <c r="G635" s="83"/>
      <c r="H635" s="74"/>
      <c r="I635" s="74"/>
      <c r="J635" s="74"/>
      <c r="K635" s="74"/>
      <c r="L635" s="75"/>
      <c r="M635" s="75"/>
      <c r="N635" s="75"/>
      <c r="O635" s="65"/>
      <c r="P635" s="65"/>
      <c r="Q635" s="71"/>
      <c r="R635" s="71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28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128"/>
      <c r="AS635" s="5"/>
      <c r="AT635" s="5"/>
      <c r="AU635" s="5"/>
      <c r="AV635" s="5"/>
      <c r="AW635" s="5"/>
      <c r="AX635" s="5"/>
      <c r="AY635" s="5"/>
      <c r="AZ635" s="2"/>
      <c r="BA635" s="2"/>
    </row>
    <row r="636" spans="2:53" s="3" customFormat="1" x14ac:dyDescent="0.2">
      <c r="B636" s="1"/>
      <c r="D636" s="118"/>
      <c r="E636" s="84"/>
      <c r="F636" s="84"/>
      <c r="G636" s="83"/>
      <c r="H636" s="74"/>
      <c r="I636" s="74"/>
      <c r="J636" s="74"/>
      <c r="K636" s="74"/>
      <c r="L636" s="75"/>
      <c r="M636" s="75"/>
      <c r="N636" s="75"/>
      <c r="O636" s="65"/>
      <c r="P636" s="65"/>
      <c r="Q636" s="71"/>
      <c r="R636" s="71"/>
      <c r="S636" s="128"/>
      <c r="T636" s="128"/>
      <c r="U636" s="128"/>
      <c r="V636" s="128"/>
      <c r="W636" s="128"/>
      <c r="X636" s="128"/>
      <c r="Y636" s="128"/>
      <c r="Z636" s="128"/>
      <c r="AA636" s="128"/>
      <c r="AB636" s="128"/>
      <c r="AC636" s="128"/>
      <c r="AD636" s="128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128"/>
      <c r="AS636" s="5"/>
      <c r="AT636" s="5"/>
      <c r="AU636" s="5"/>
      <c r="AV636" s="5"/>
      <c r="AW636" s="5"/>
      <c r="AX636" s="5"/>
      <c r="AY636" s="5"/>
      <c r="AZ636" s="2"/>
      <c r="BA636" s="2"/>
    </row>
    <row r="637" spans="2:53" s="3" customFormat="1" x14ac:dyDescent="0.2">
      <c r="B637" s="1"/>
      <c r="D637" s="118"/>
      <c r="E637" s="84"/>
      <c r="F637" s="84"/>
      <c r="G637" s="83"/>
      <c r="H637" s="74"/>
      <c r="I637" s="74"/>
      <c r="J637" s="74"/>
      <c r="K637" s="74"/>
      <c r="L637" s="75"/>
      <c r="M637" s="75"/>
      <c r="N637" s="75"/>
      <c r="O637" s="65"/>
      <c r="P637" s="65"/>
      <c r="Q637" s="71"/>
      <c r="R637" s="71"/>
      <c r="S637" s="128"/>
      <c r="T637" s="128"/>
      <c r="U637" s="128"/>
      <c r="V637" s="128"/>
      <c r="W637" s="128"/>
      <c r="X637" s="128"/>
      <c r="Y637" s="128"/>
      <c r="Z637" s="128"/>
      <c r="AA637" s="128"/>
      <c r="AB637" s="128"/>
      <c r="AC637" s="128"/>
      <c r="AD637" s="128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128"/>
      <c r="AS637" s="5"/>
      <c r="AT637" s="5"/>
      <c r="AU637" s="5"/>
      <c r="AV637" s="5"/>
      <c r="AW637" s="5"/>
      <c r="AX637" s="5"/>
      <c r="AY637" s="5"/>
      <c r="AZ637" s="2"/>
      <c r="BA637" s="2"/>
    </row>
    <row r="638" spans="2:53" s="3" customFormat="1" x14ac:dyDescent="0.2">
      <c r="B638" s="1"/>
      <c r="D638" s="118"/>
      <c r="E638" s="84"/>
      <c r="F638" s="84"/>
      <c r="G638" s="83"/>
      <c r="H638" s="74"/>
      <c r="I638" s="74"/>
      <c r="J638" s="74"/>
      <c r="K638" s="74"/>
      <c r="L638" s="75"/>
      <c r="M638" s="75"/>
      <c r="N638" s="75"/>
      <c r="O638" s="65"/>
      <c r="P638" s="65"/>
      <c r="Q638" s="71"/>
      <c r="R638" s="71"/>
      <c r="S638" s="128"/>
      <c r="T638" s="128"/>
      <c r="U638" s="128"/>
      <c r="V638" s="128"/>
      <c r="W638" s="128"/>
      <c r="X638" s="128"/>
      <c r="Y638" s="128"/>
      <c r="Z638" s="128"/>
      <c r="AA638" s="128"/>
      <c r="AB638" s="128"/>
      <c r="AC638" s="128"/>
      <c r="AD638" s="128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128"/>
      <c r="AS638" s="5"/>
      <c r="AT638" s="5"/>
      <c r="AU638" s="5"/>
      <c r="AV638" s="5"/>
      <c r="AW638" s="5"/>
      <c r="AX638" s="5"/>
      <c r="AY638" s="5"/>
      <c r="AZ638" s="2"/>
      <c r="BA638" s="2"/>
    </row>
    <row r="639" spans="2:53" s="3" customFormat="1" x14ac:dyDescent="0.2">
      <c r="B639" s="1"/>
      <c r="D639" s="118"/>
      <c r="E639" s="84"/>
      <c r="F639" s="84"/>
      <c r="G639" s="83"/>
      <c r="H639" s="74"/>
      <c r="I639" s="74"/>
      <c r="J639" s="74"/>
      <c r="K639" s="74"/>
      <c r="L639" s="75"/>
      <c r="M639" s="75"/>
      <c r="N639" s="75"/>
      <c r="O639" s="65"/>
      <c r="P639" s="65"/>
      <c r="Q639" s="71"/>
      <c r="R639" s="71"/>
      <c r="S639" s="128"/>
      <c r="T639" s="128"/>
      <c r="U639" s="128"/>
      <c r="V639" s="128"/>
      <c r="W639" s="128"/>
      <c r="X639" s="128"/>
      <c r="Y639" s="128"/>
      <c r="Z639" s="128"/>
      <c r="AA639" s="128"/>
      <c r="AB639" s="128"/>
      <c r="AC639" s="128"/>
      <c r="AD639" s="128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128"/>
      <c r="AS639" s="5"/>
      <c r="AT639" s="5"/>
      <c r="AU639" s="5"/>
      <c r="AV639" s="5"/>
      <c r="AW639" s="5"/>
      <c r="AX639" s="5"/>
      <c r="AY639" s="5"/>
      <c r="AZ639" s="2"/>
      <c r="BA639" s="2"/>
    </row>
    <row r="640" spans="2:53" s="3" customFormat="1" x14ac:dyDescent="0.2">
      <c r="B640" s="1"/>
      <c r="D640" s="118"/>
      <c r="E640" s="84"/>
      <c r="F640" s="84"/>
      <c r="G640" s="83"/>
      <c r="H640" s="74"/>
      <c r="I640" s="74"/>
      <c r="J640" s="74"/>
      <c r="K640" s="74"/>
      <c r="L640" s="75"/>
      <c r="M640" s="75"/>
      <c r="N640" s="75"/>
      <c r="O640" s="65"/>
      <c r="P640" s="65"/>
      <c r="Q640" s="71"/>
      <c r="R640" s="71"/>
      <c r="S640" s="128"/>
      <c r="T640" s="128"/>
      <c r="U640" s="128"/>
      <c r="V640" s="128"/>
      <c r="W640" s="128"/>
      <c r="X640" s="128"/>
      <c r="Y640" s="128"/>
      <c r="Z640" s="128"/>
      <c r="AA640" s="128"/>
      <c r="AB640" s="128"/>
      <c r="AC640" s="128"/>
      <c r="AD640" s="128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128"/>
      <c r="AS640" s="5"/>
      <c r="AT640" s="5"/>
      <c r="AU640" s="5"/>
      <c r="AV640" s="5"/>
      <c r="AW640" s="5"/>
      <c r="AX640" s="5"/>
      <c r="AY640" s="5"/>
      <c r="AZ640" s="2"/>
      <c r="BA640" s="2"/>
    </row>
    <row r="641" spans="2:53" s="3" customFormat="1" x14ac:dyDescent="0.2">
      <c r="B641" s="1"/>
      <c r="D641" s="118"/>
      <c r="E641" s="84"/>
      <c r="F641" s="84"/>
      <c r="G641" s="83"/>
      <c r="H641" s="74"/>
      <c r="I641" s="74"/>
      <c r="J641" s="74"/>
      <c r="K641" s="74"/>
      <c r="L641" s="75"/>
      <c r="M641" s="75"/>
      <c r="N641" s="75"/>
      <c r="O641" s="65"/>
      <c r="P641" s="65"/>
      <c r="Q641" s="71"/>
      <c r="R641" s="71"/>
      <c r="S641" s="128"/>
      <c r="T641" s="128"/>
      <c r="U641" s="128"/>
      <c r="V641" s="128"/>
      <c r="W641" s="128"/>
      <c r="X641" s="128"/>
      <c r="Y641" s="128"/>
      <c r="Z641" s="128"/>
      <c r="AA641" s="128"/>
      <c r="AB641" s="128"/>
      <c r="AC641" s="128"/>
      <c r="AD641" s="128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128"/>
      <c r="AS641" s="5"/>
      <c r="AT641" s="5"/>
      <c r="AU641" s="5"/>
      <c r="AV641" s="5"/>
      <c r="AW641" s="5"/>
      <c r="AX641" s="5"/>
      <c r="AY641" s="5"/>
      <c r="AZ641" s="2"/>
      <c r="BA641" s="2"/>
    </row>
    <row r="642" spans="2:53" s="3" customFormat="1" x14ac:dyDescent="0.2">
      <c r="B642" s="1"/>
      <c r="D642" s="118"/>
      <c r="E642" s="84"/>
      <c r="F642" s="84"/>
      <c r="G642" s="83"/>
      <c r="H642" s="74"/>
      <c r="I642" s="74"/>
      <c r="J642" s="74"/>
      <c r="K642" s="74"/>
      <c r="L642" s="75"/>
      <c r="M642" s="75"/>
      <c r="N642" s="75"/>
      <c r="O642" s="65"/>
      <c r="P642" s="65"/>
      <c r="Q642" s="71"/>
      <c r="R642" s="71"/>
      <c r="S642" s="128"/>
      <c r="T642" s="128"/>
      <c r="U642" s="128"/>
      <c r="V642" s="128"/>
      <c r="W642" s="128"/>
      <c r="X642" s="128"/>
      <c r="Y642" s="128"/>
      <c r="Z642" s="128"/>
      <c r="AA642" s="128"/>
      <c r="AB642" s="128"/>
      <c r="AC642" s="128"/>
      <c r="AD642" s="128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128"/>
      <c r="AS642" s="5"/>
      <c r="AT642" s="5"/>
      <c r="AU642" s="5"/>
      <c r="AV642" s="5"/>
      <c r="AW642" s="5"/>
      <c r="AX642" s="5"/>
      <c r="AY642" s="5"/>
      <c r="AZ642" s="2"/>
      <c r="BA642" s="2"/>
    </row>
    <row r="643" spans="2:53" s="3" customFormat="1" x14ac:dyDescent="0.2">
      <c r="B643" s="1"/>
      <c r="D643" s="118"/>
      <c r="E643" s="84"/>
      <c r="F643" s="84"/>
      <c r="G643" s="83"/>
      <c r="H643" s="74"/>
      <c r="I643" s="74"/>
      <c r="J643" s="74"/>
      <c r="K643" s="74"/>
      <c r="L643" s="75"/>
      <c r="M643" s="75"/>
      <c r="N643" s="75"/>
      <c r="O643" s="65"/>
      <c r="P643" s="65"/>
      <c r="Q643" s="71"/>
      <c r="R643" s="71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28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128"/>
      <c r="AS643" s="5"/>
      <c r="AT643" s="5"/>
      <c r="AU643" s="5"/>
      <c r="AV643" s="5"/>
      <c r="AW643" s="5"/>
      <c r="AX643" s="5"/>
      <c r="AY643" s="5"/>
      <c r="AZ643" s="2"/>
      <c r="BA643" s="2"/>
    </row>
    <row r="644" spans="2:53" s="3" customFormat="1" x14ac:dyDescent="0.2">
      <c r="B644" s="1"/>
      <c r="D644" s="118"/>
      <c r="E644" s="84"/>
      <c r="F644" s="84"/>
      <c r="G644" s="83"/>
      <c r="H644" s="74"/>
      <c r="I644" s="74"/>
      <c r="J644" s="74"/>
      <c r="K644" s="74"/>
      <c r="L644" s="75"/>
      <c r="M644" s="75"/>
      <c r="N644" s="75"/>
      <c r="O644" s="65"/>
      <c r="P644" s="65"/>
      <c r="Q644" s="71"/>
      <c r="R644" s="71"/>
      <c r="S644" s="128"/>
      <c r="T644" s="128"/>
      <c r="U644" s="128"/>
      <c r="V644" s="128"/>
      <c r="W644" s="128"/>
      <c r="X644" s="128"/>
      <c r="Y644" s="128"/>
      <c r="Z644" s="128"/>
      <c r="AA644" s="128"/>
      <c r="AB644" s="128"/>
      <c r="AC644" s="128"/>
      <c r="AD644" s="128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128"/>
      <c r="AS644" s="5"/>
      <c r="AT644" s="5"/>
      <c r="AU644" s="5"/>
      <c r="AV644" s="5"/>
      <c r="AW644" s="5"/>
      <c r="AX644" s="5"/>
      <c r="AY644" s="5"/>
      <c r="AZ644" s="2"/>
      <c r="BA644" s="2"/>
    </row>
    <row r="645" spans="2:53" s="3" customFormat="1" x14ac:dyDescent="0.2">
      <c r="B645" s="1"/>
      <c r="D645" s="118"/>
      <c r="E645" s="84"/>
      <c r="F645" s="84"/>
      <c r="G645" s="83"/>
      <c r="H645" s="74"/>
      <c r="I645" s="74"/>
      <c r="J645" s="74"/>
      <c r="K645" s="74"/>
      <c r="L645" s="75"/>
      <c r="M645" s="75"/>
      <c r="N645" s="75"/>
      <c r="O645" s="65"/>
      <c r="P645" s="65"/>
      <c r="Q645" s="71"/>
      <c r="R645" s="71"/>
      <c r="S645" s="128"/>
      <c r="T645" s="128"/>
      <c r="U645" s="128"/>
      <c r="V645" s="128"/>
      <c r="W645" s="128"/>
      <c r="X645" s="128"/>
      <c r="Y645" s="128"/>
      <c r="Z645" s="128"/>
      <c r="AA645" s="128"/>
      <c r="AB645" s="128"/>
      <c r="AC645" s="128"/>
      <c r="AD645" s="128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128"/>
      <c r="AS645" s="5"/>
      <c r="AT645" s="5"/>
      <c r="AU645" s="5"/>
      <c r="AV645" s="5"/>
      <c r="AW645" s="5"/>
      <c r="AX645" s="5"/>
      <c r="AY645" s="5"/>
      <c r="AZ645" s="2"/>
      <c r="BA645" s="2"/>
    </row>
    <row r="646" spans="2:53" s="3" customFormat="1" x14ac:dyDescent="0.2">
      <c r="B646" s="1"/>
      <c r="D646" s="118"/>
      <c r="E646" s="84"/>
      <c r="F646" s="84"/>
      <c r="G646" s="83"/>
      <c r="H646" s="74"/>
      <c r="I646" s="74"/>
      <c r="J646" s="74"/>
      <c r="K646" s="74"/>
      <c r="L646" s="75"/>
      <c r="M646" s="75"/>
      <c r="N646" s="75"/>
      <c r="O646" s="65"/>
      <c r="P646" s="65"/>
      <c r="Q646" s="71"/>
      <c r="R646" s="71"/>
      <c r="S646" s="128"/>
      <c r="T646" s="128"/>
      <c r="U646" s="128"/>
      <c r="V646" s="128"/>
      <c r="W646" s="128"/>
      <c r="X646" s="128"/>
      <c r="Y646" s="128"/>
      <c r="Z646" s="128"/>
      <c r="AA646" s="128"/>
      <c r="AB646" s="128"/>
      <c r="AC646" s="128"/>
      <c r="AD646" s="128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128"/>
      <c r="AS646" s="5"/>
      <c r="AT646" s="5"/>
      <c r="AU646" s="5"/>
      <c r="AV646" s="5"/>
      <c r="AW646" s="5"/>
      <c r="AX646" s="5"/>
      <c r="AY646" s="5"/>
      <c r="AZ646" s="2"/>
      <c r="BA646" s="2"/>
    </row>
    <row r="647" spans="2:53" s="3" customFormat="1" x14ac:dyDescent="0.2">
      <c r="B647" s="1"/>
      <c r="D647" s="118"/>
      <c r="E647" s="84"/>
      <c r="F647" s="84"/>
      <c r="G647" s="83"/>
      <c r="H647" s="74"/>
      <c r="I647" s="74"/>
      <c r="J647" s="74"/>
      <c r="K647" s="74"/>
      <c r="L647" s="75"/>
      <c r="M647" s="75"/>
      <c r="N647" s="75"/>
      <c r="O647" s="65"/>
      <c r="P647" s="65"/>
      <c r="Q647" s="71"/>
      <c r="R647" s="71"/>
      <c r="S647" s="128"/>
      <c r="T647" s="128"/>
      <c r="U647" s="128"/>
      <c r="V647" s="128"/>
      <c r="W647" s="128"/>
      <c r="X647" s="128"/>
      <c r="Y647" s="128"/>
      <c r="Z647" s="128"/>
      <c r="AA647" s="128"/>
      <c r="AB647" s="128"/>
      <c r="AC647" s="128"/>
      <c r="AD647" s="128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128"/>
      <c r="AS647" s="5"/>
      <c r="AT647" s="5"/>
      <c r="AU647" s="5"/>
      <c r="AV647" s="5"/>
      <c r="AW647" s="5"/>
      <c r="AX647" s="5"/>
      <c r="AY647" s="5"/>
      <c r="AZ647" s="2"/>
      <c r="BA647" s="2"/>
    </row>
    <row r="648" spans="2:53" s="3" customFormat="1" x14ac:dyDescent="0.2">
      <c r="B648" s="1"/>
      <c r="D648" s="118"/>
      <c r="E648" s="84"/>
      <c r="F648" s="84"/>
      <c r="G648" s="83"/>
      <c r="H648" s="74"/>
      <c r="I648" s="74"/>
      <c r="J648" s="74"/>
      <c r="K648" s="74"/>
      <c r="L648" s="75"/>
      <c r="M648" s="75"/>
      <c r="N648" s="75"/>
      <c r="O648" s="65"/>
      <c r="P648" s="65"/>
      <c r="Q648" s="71"/>
      <c r="R648" s="71"/>
      <c r="S648" s="128"/>
      <c r="T648" s="128"/>
      <c r="U648" s="128"/>
      <c r="V648" s="128"/>
      <c r="W648" s="128"/>
      <c r="X648" s="128"/>
      <c r="Y648" s="128"/>
      <c r="Z648" s="128"/>
      <c r="AA648" s="128"/>
      <c r="AB648" s="128"/>
      <c r="AC648" s="128"/>
      <c r="AD648" s="128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128"/>
      <c r="AS648" s="5"/>
      <c r="AT648" s="5"/>
      <c r="AU648" s="5"/>
      <c r="AV648" s="5"/>
      <c r="AW648" s="5"/>
      <c r="AX648" s="5"/>
      <c r="AY648" s="5"/>
      <c r="AZ648" s="2"/>
      <c r="BA648" s="2"/>
    </row>
    <row r="649" spans="2:53" s="3" customFormat="1" x14ac:dyDescent="0.2">
      <c r="B649" s="1"/>
      <c r="D649" s="118"/>
      <c r="E649" s="84"/>
      <c r="F649" s="84"/>
      <c r="G649" s="83"/>
      <c r="H649" s="74"/>
      <c r="I649" s="74"/>
      <c r="J649" s="74"/>
      <c r="K649" s="74"/>
      <c r="L649" s="75"/>
      <c r="M649" s="75"/>
      <c r="N649" s="75"/>
      <c r="O649" s="65"/>
      <c r="P649" s="65"/>
      <c r="Q649" s="71"/>
      <c r="R649" s="71"/>
      <c r="S649" s="128"/>
      <c r="T649" s="128"/>
      <c r="U649" s="128"/>
      <c r="V649" s="128"/>
      <c r="W649" s="128"/>
      <c r="X649" s="128"/>
      <c r="Y649" s="128"/>
      <c r="Z649" s="128"/>
      <c r="AA649" s="128"/>
      <c r="AB649" s="128"/>
      <c r="AC649" s="128"/>
      <c r="AD649" s="128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128"/>
      <c r="AS649" s="5"/>
      <c r="AT649" s="5"/>
      <c r="AU649" s="5"/>
      <c r="AV649" s="5"/>
      <c r="AW649" s="5"/>
      <c r="AX649" s="5"/>
      <c r="AY649" s="5"/>
      <c r="AZ649" s="2"/>
      <c r="BA649" s="2"/>
    </row>
    <row r="650" spans="2:53" s="3" customFormat="1" x14ac:dyDescent="0.2">
      <c r="B650" s="1"/>
      <c r="D650" s="118"/>
      <c r="E650" s="84"/>
      <c r="F650" s="84"/>
      <c r="G650" s="83"/>
      <c r="H650" s="74"/>
      <c r="I650" s="74"/>
      <c r="J650" s="74"/>
      <c r="K650" s="74"/>
      <c r="L650" s="75"/>
      <c r="M650" s="75"/>
      <c r="N650" s="75"/>
      <c r="O650" s="65"/>
      <c r="P650" s="65"/>
      <c r="Q650" s="71"/>
      <c r="R650" s="71"/>
      <c r="S650" s="128"/>
      <c r="T650" s="128"/>
      <c r="U650" s="128"/>
      <c r="V650" s="128"/>
      <c r="W650" s="128"/>
      <c r="X650" s="128"/>
      <c r="Y650" s="128"/>
      <c r="Z650" s="128"/>
      <c r="AA650" s="128"/>
      <c r="AB650" s="128"/>
      <c r="AC650" s="128"/>
      <c r="AD650" s="128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128"/>
      <c r="AS650" s="5"/>
      <c r="AT650" s="5"/>
      <c r="AU650" s="5"/>
      <c r="AV650" s="5"/>
      <c r="AW650" s="5"/>
      <c r="AX650" s="5"/>
      <c r="AY650" s="5"/>
      <c r="AZ650" s="2"/>
      <c r="BA650" s="2"/>
    </row>
    <row r="651" spans="2:53" s="3" customFormat="1" x14ac:dyDescent="0.2">
      <c r="B651" s="1"/>
      <c r="D651" s="118"/>
      <c r="E651" s="84"/>
      <c r="F651" s="84"/>
      <c r="G651" s="83"/>
      <c r="H651" s="74"/>
      <c r="I651" s="74"/>
      <c r="J651" s="74"/>
      <c r="K651" s="74"/>
      <c r="L651" s="75"/>
      <c r="M651" s="75"/>
      <c r="N651" s="75"/>
      <c r="O651" s="65"/>
      <c r="P651" s="65"/>
      <c r="Q651" s="71"/>
      <c r="R651" s="71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28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128"/>
      <c r="AS651" s="5"/>
      <c r="AT651" s="5"/>
      <c r="AU651" s="5"/>
      <c r="AV651" s="5"/>
      <c r="AW651" s="5"/>
      <c r="AX651" s="5"/>
      <c r="AY651" s="5"/>
      <c r="AZ651" s="2"/>
      <c r="BA651" s="2"/>
    </row>
    <row r="652" spans="2:53" s="3" customFormat="1" x14ac:dyDescent="0.2">
      <c r="B652" s="1"/>
      <c r="D652" s="118"/>
      <c r="E652" s="84"/>
      <c r="F652" s="84"/>
      <c r="G652" s="83"/>
      <c r="H652" s="74"/>
      <c r="I652" s="74"/>
      <c r="J652" s="74"/>
      <c r="K652" s="74"/>
      <c r="L652" s="75"/>
      <c r="M652" s="75"/>
      <c r="N652" s="75"/>
      <c r="O652" s="65"/>
      <c r="P652" s="65"/>
      <c r="Q652" s="71"/>
      <c r="R652" s="71"/>
      <c r="S652" s="128"/>
      <c r="T652" s="128"/>
      <c r="U652" s="128"/>
      <c r="V652" s="128"/>
      <c r="W652" s="128"/>
      <c r="X652" s="128"/>
      <c r="Y652" s="128"/>
      <c r="Z652" s="128"/>
      <c r="AA652" s="128"/>
      <c r="AB652" s="128"/>
      <c r="AC652" s="128"/>
      <c r="AD652" s="128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128"/>
      <c r="AS652" s="5"/>
      <c r="AT652" s="5"/>
      <c r="AU652" s="5"/>
      <c r="AV652" s="5"/>
      <c r="AW652" s="5"/>
      <c r="AX652" s="5"/>
      <c r="AY652" s="5"/>
      <c r="AZ652" s="2"/>
      <c r="BA652" s="2"/>
    </row>
    <row r="653" spans="2:53" s="3" customFormat="1" x14ac:dyDescent="0.2">
      <c r="B653" s="1"/>
      <c r="D653" s="118"/>
      <c r="E653" s="84"/>
      <c r="F653" s="84"/>
      <c r="G653" s="83"/>
      <c r="H653" s="74"/>
      <c r="I653" s="74"/>
      <c r="J653" s="74"/>
      <c r="K653" s="74"/>
      <c r="L653" s="75"/>
      <c r="M653" s="75"/>
      <c r="N653" s="75"/>
      <c r="O653" s="65"/>
      <c r="P653" s="65"/>
      <c r="Q653" s="71"/>
      <c r="R653" s="71"/>
      <c r="S653" s="128"/>
      <c r="T653" s="128"/>
      <c r="U653" s="128"/>
      <c r="V653" s="128"/>
      <c r="W653" s="128"/>
      <c r="X653" s="128"/>
      <c r="Y653" s="128"/>
      <c r="Z653" s="128"/>
      <c r="AA653" s="128"/>
      <c r="AB653" s="128"/>
      <c r="AC653" s="128"/>
      <c r="AD653" s="128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128"/>
      <c r="AS653" s="5"/>
      <c r="AT653" s="5"/>
      <c r="AU653" s="5"/>
      <c r="AV653" s="5"/>
      <c r="AW653" s="5"/>
      <c r="AX653" s="5"/>
      <c r="AY653" s="5"/>
      <c r="AZ653" s="2"/>
      <c r="BA653" s="2"/>
    </row>
    <row r="654" spans="2:53" s="3" customFormat="1" x14ac:dyDescent="0.2">
      <c r="B654" s="1"/>
      <c r="D654" s="118"/>
      <c r="E654" s="84"/>
      <c r="F654" s="84"/>
      <c r="G654" s="83"/>
      <c r="H654" s="74"/>
      <c r="I654" s="74"/>
      <c r="J654" s="74"/>
      <c r="K654" s="74"/>
      <c r="L654" s="75"/>
      <c r="M654" s="75"/>
      <c r="N654" s="75"/>
      <c r="O654" s="65"/>
      <c r="P654" s="65"/>
      <c r="Q654" s="71"/>
      <c r="R654" s="71"/>
      <c r="S654" s="128"/>
      <c r="T654" s="128"/>
      <c r="U654" s="128"/>
      <c r="V654" s="128"/>
      <c r="W654" s="128"/>
      <c r="X654" s="128"/>
      <c r="Y654" s="128"/>
      <c r="Z654" s="128"/>
      <c r="AA654" s="128"/>
      <c r="AB654" s="128"/>
      <c r="AC654" s="128"/>
      <c r="AD654" s="128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128"/>
      <c r="AS654" s="5"/>
      <c r="AT654" s="5"/>
      <c r="AU654" s="5"/>
      <c r="AV654" s="5"/>
      <c r="AW654" s="5"/>
      <c r="AX654" s="5"/>
      <c r="AY654" s="5"/>
      <c r="AZ654" s="2"/>
      <c r="BA654" s="2"/>
    </row>
    <row r="655" spans="2:53" s="3" customFormat="1" x14ac:dyDescent="0.2">
      <c r="B655" s="1"/>
      <c r="D655" s="118"/>
      <c r="E655" s="84"/>
      <c r="F655" s="84"/>
      <c r="G655" s="83"/>
      <c r="H655" s="74"/>
      <c r="I655" s="74"/>
      <c r="J655" s="74"/>
      <c r="K655" s="74"/>
      <c r="L655" s="75"/>
      <c r="M655" s="75"/>
      <c r="N655" s="75"/>
      <c r="O655" s="65"/>
      <c r="P655" s="65"/>
      <c r="Q655" s="71"/>
      <c r="R655" s="71"/>
      <c r="S655" s="128"/>
      <c r="T655" s="128"/>
      <c r="U655" s="128"/>
      <c r="V655" s="128"/>
      <c r="W655" s="128"/>
      <c r="X655" s="128"/>
      <c r="Y655" s="128"/>
      <c r="Z655" s="128"/>
      <c r="AA655" s="128"/>
      <c r="AB655" s="128"/>
      <c r="AC655" s="128"/>
      <c r="AD655" s="128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128"/>
      <c r="AS655" s="5"/>
      <c r="AT655" s="5"/>
      <c r="AU655" s="5"/>
      <c r="AV655" s="5"/>
      <c r="AW655" s="5"/>
      <c r="AX655" s="5"/>
      <c r="AY655" s="5"/>
      <c r="AZ655" s="2"/>
      <c r="BA655" s="2"/>
    </row>
    <row r="656" spans="2:53" s="3" customFormat="1" x14ac:dyDescent="0.2">
      <c r="B656" s="1"/>
      <c r="D656" s="118"/>
      <c r="E656" s="84"/>
      <c r="F656" s="84"/>
      <c r="G656" s="83"/>
      <c r="H656" s="74"/>
      <c r="I656" s="74"/>
      <c r="J656" s="74"/>
      <c r="K656" s="74"/>
      <c r="L656" s="75"/>
      <c r="M656" s="75"/>
      <c r="N656" s="75"/>
      <c r="O656" s="65"/>
      <c r="P656" s="65"/>
      <c r="Q656" s="71"/>
      <c r="R656" s="71"/>
      <c r="S656" s="128"/>
      <c r="T656" s="128"/>
      <c r="U656" s="128"/>
      <c r="V656" s="128"/>
      <c r="W656" s="128"/>
      <c r="X656" s="128"/>
      <c r="Y656" s="128"/>
      <c r="Z656" s="128"/>
      <c r="AA656" s="128"/>
      <c r="AB656" s="128"/>
      <c r="AC656" s="128"/>
      <c r="AD656" s="128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128"/>
      <c r="AS656" s="5"/>
      <c r="AT656" s="5"/>
      <c r="AU656" s="5"/>
      <c r="AV656" s="5"/>
      <c r="AW656" s="5"/>
      <c r="AX656" s="5"/>
      <c r="AY656" s="5"/>
      <c r="AZ656" s="2"/>
      <c r="BA656" s="2"/>
    </row>
    <row r="657" spans="2:53" s="3" customFormat="1" x14ac:dyDescent="0.2">
      <c r="B657" s="1"/>
      <c r="D657" s="118"/>
      <c r="E657" s="84"/>
      <c r="F657" s="84"/>
      <c r="G657" s="83"/>
      <c r="H657" s="74"/>
      <c r="I657" s="74"/>
      <c r="J657" s="74"/>
      <c r="K657" s="74"/>
      <c r="L657" s="75"/>
      <c r="M657" s="75"/>
      <c r="N657" s="75"/>
      <c r="O657" s="65"/>
      <c r="P657" s="65"/>
      <c r="Q657" s="71"/>
      <c r="R657" s="71"/>
      <c r="S657" s="128"/>
      <c r="T657" s="128"/>
      <c r="U657" s="128"/>
      <c r="V657" s="128"/>
      <c r="W657" s="128"/>
      <c r="X657" s="128"/>
      <c r="Y657" s="128"/>
      <c r="Z657" s="128"/>
      <c r="AA657" s="128"/>
      <c r="AB657" s="128"/>
      <c r="AC657" s="128"/>
      <c r="AD657" s="128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128"/>
      <c r="AS657" s="5"/>
      <c r="AT657" s="5"/>
      <c r="AU657" s="5"/>
      <c r="AV657" s="5"/>
      <c r="AW657" s="5"/>
      <c r="AX657" s="5"/>
      <c r="AY657" s="5"/>
      <c r="AZ657" s="2"/>
      <c r="BA657" s="2"/>
    </row>
    <row r="658" spans="2:53" s="3" customFormat="1" x14ac:dyDescent="0.2">
      <c r="B658" s="1"/>
      <c r="D658" s="118"/>
      <c r="E658" s="84"/>
      <c r="F658" s="84"/>
      <c r="G658" s="83"/>
      <c r="H658" s="74"/>
      <c r="I658" s="74"/>
      <c r="J658" s="74"/>
      <c r="K658" s="74"/>
      <c r="L658" s="75"/>
      <c r="M658" s="75"/>
      <c r="N658" s="75"/>
      <c r="O658" s="65"/>
      <c r="P658" s="65"/>
      <c r="Q658" s="71"/>
      <c r="R658" s="71"/>
      <c r="S658" s="128"/>
      <c r="T658" s="128"/>
      <c r="U658" s="128"/>
      <c r="V658" s="128"/>
      <c r="W658" s="128"/>
      <c r="X658" s="128"/>
      <c r="Y658" s="128"/>
      <c r="Z658" s="128"/>
      <c r="AA658" s="128"/>
      <c r="AB658" s="128"/>
      <c r="AC658" s="128"/>
      <c r="AD658" s="128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128"/>
      <c r="AS658" s="5"/>
      <c r="AT658" s="5"/>
      <c r="AU658" s="5"/>
      <c r="AV658" s="5"/>
      <c r="AW658" s="5"/>
      <c r="AX658" s="5"/>
      <c r="AY658" s="5"/>
      <c r="AZ658" s="2"/>
      <c r="BA658" s="2"/>
    </row>
    <row r="659" spans="2:53" s="3" customFormat="1" x14ac:dyDescent="0.2">
      <c r="B659" s="1"/>
      <c r="D659" s="118"/>
      <c r="E659" s="84"/>
      <c r="F659" s="84"/>
      <c r="G659" s="83"/>
      <c r="H659" s="74"/>
      <c r="I659" s="74"/>
      <c r="J659" s="74"/>
      <c r="K659" s="74"/>
      <c r="L659" s="75"/>
      <c r="M659" s="75"/>
      <c r="N659" s="75"/>
      <c r="O659" s="65"/>
      <c r="P659" s="65"/>
      <c r="Q659" s="71"/>
      <c r="R659" s="71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8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128"/>
      <c r="AS659" s="5"/>
      <c r="AT659" s="5"/>
      <c r="AU659" s="5"/>
      <c r="AV659" s="5"/>
      <c r="AW659" s="5"/>
      <c r="AX659" s="5"/>
      <c r="AY659" s="5"/>
      <c r="AZ659" s="2"/>
      <c r="BA659" s="2"/>
    </row>
    <row r="660" spans="2:53" s="3" customFormat="1" x14ac:dyDescent="0.2">
      <c r="B660" s="1"/>
      <c r="D660" s="118"/>
      <c r="E660" s="84"/>
      <c r="F660" s="84"/>
      <c r="G660" s="83"/>
      <c r="H660" s="74"/>
      <c r="I660" s="74"/>
      <c r="J660" s="74"/>
      <c r="K660" s="74"/>
      <c r="L660" s="75"/>
      <c r="M660" s="75"/>
      <c r="N660" s="75"/>
      <c r="O660" s="65"/>
      <c r="P660" s="65"/>
      <c r="Q660" s="71"/>
      <c r="R660" s="71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8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128"/>
      <c r="AS660" s="5"/>
      <c r="AT660" s="5"/>
      <c r="AU660" s="5"/>
      <c r="AV660" s="5"/>
      <c r="AW660" s="5"/>
      <c r="AX660" s="5"/>
      <c r="AY660" s="5"/>
      <c r="AZ660" s="2"/>
      <c r="BA660" s="2"/>
    </row>
    <row r="661" spans="2:53" s="3" customFormat="1" x14ac:dyDescent="0.2">
      <c r="B661" s="1"/>
      <c r="D661" s="118"/>
      <c r="E661" s="84"/>
      <c r="F661" s="84"/>
      <c r="G661" s="83"/>
      <c r="H661" s="74"/>
      <c r="I661" s="74"/>
      <c r="J661" s="74"/>
      <c r="K661" s="74"/>
      <c r="L661" s="75"/>
      <c r="M661" s="75"/>
      <c r="N661" s="75"/>
      <c r="O661" s="65"/>
      <c r="P661" s="65"/>
      <c r="Q661" s="71"/>
      <c r="R661" s="71"/>
      <c r="S661" s="128"/>
      <c r="T661" s="128"/>
      <c r="U661" s="128"/>
      <c r="V661" s="128"/>
      <c r="W661" s="128"/>
      <c r="X661" s="128"/>
      <c r="Y661" s="128"/>
      <c r="Z661" s="128"/>
      <c r="AA661" s="128"/>
      <c r="AB661" s="128"/>
      <c r="AC661" s="128"/>
      <c r="AD661" s="128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128"/>
      <c r="AS661" s="5"/>
      <c r="AT661" s="5"/>
      <c r="AU661" s="5"/>
      <c r="AV661" s="5"/>
      <c r="AW661" s="5"/>
      <c r="AX661" s="5"/>
      <c r="AY661" s="5"/>
      <c r="AZ661" s="2"/>
      <c r="BA661" s="2"/>
    </row>
    <row r="662" spans="2:53" s="3" customFormat="1" x14ac:dyDescent="0.2">
      <c r="B662" s="1"/>
      <c r="D662" s="118"/>
      <c r="E662" s="84"/>
      <c r="F662" s="84"/>
      <c r="G662" s="83"/>
      <c r="H662" s="74"/>
      <c r="I662" s="74"/>
      <c r="J662" s="74"/>
      <c r="K662" s="74"/>
      <c r="L662" s="75"/>
      <c r="M662" s="75"/>
      <c r="N662" s="75"/>
      <c r="O662" s="65"/>
      <c r="P662" s="65"/>
      <c r="Q662" s="71"/>
      <c r="R662" s="71"/>
      <c r="S662" s="128"/>
      <c r="T662" s="128"/>
      <c r="U662" s="128"/>
      <c r="V662" s="128"/>
      <c r="W662" s="128"/>
      <c r="X662" s="128"/>
      <c r="Y662" s="128"/>
      <c r="Z662" s="128"/>
      <c r="AA662" s="128"/>
      <c r="AB662" s="128"/>
      <c r="AC662" s="128"/>
      <c r="AD662" s="128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128"/>
      <c r="AS662" s="5"/>
      <c r="AT662" s="5"/>
      <c r="AU662" s="5"/>
      <c r="AV662" s="5"/>
      <c r="AW662" s="5"/>
      <c r="AX662" s="5"/>
      <c r="AY662" s="5"/>
      <c r="AZ662" s="2"/>
      <c r="BA662" s="2"/>
    </row>
    <row r="663" spans="2:53" s="3" customFormat="1" x14ac:dyDescent="0.2">
      <c r="B663" s="1"/>
      <c r="D663" s="118"/>
      <c r="E663" s="84"/>
      <c r="F663" s="84"/>
      <c r="G663" s="83"/>
      <c r="H663" s="74"/>
      <c r="I663" s="74"/>
      <c r="J663" s="74"/>
      <c r="K663" s="74"/>
      <c r="L663" s="75"/>
      <c r="M663" s="75"/>
      <c r="N663" s="75"/>
      <c r="O663" s="65"/>
      <c r="P663" s="65"/>
      <c r="Q663" s="71"/>
      <c r="R663" s="71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8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128"/>
      <c r="AS663" s="5"/>
      <c r="AT663" s="5"/>
      <c r="AU663" s="5"/>
      <c r="AV663" s="5"/>
      <c r="AW663" s="5"/>
      <c r="AX663" s="5"/>
      <c r="AY663" s="5"/>
      <c r="AZ663" s="2"/>
      <c r="BA663" s="2"/>
    </row>
    <row r="664" spans="2:53" s="3" customFormat="1" x14ac:dyDescent="0.2">
      <c r="B664" s="1"/>
      <c r="D664" s="118"/>
      <c r="E664" s="84"/>
      <c r="F664" s="84"/>
      <c r="G664" s="83"/>
      <c r="H664" s="74"/>
      <c r="I664" s="74"/>
      <c r="J664" s="74"/>
      <c r="K664" s="74"/>
      <c r="L664" s="75"/>
      <c r="M664" s="75"/>
      <c r="N664" s="75"/>
      <c r="O664" s="65"/>
      <c r="P664" s="65"/>
      <c r="Q664" s="71"/>
      <c r="R664" s="71"/>
      <c r="S664" s="128"/>
      <c r="T664" s="128"/>
      <c r="U664" s="128"/>
      <c r="V664" s="128"/>
      <c r="W664" s="128"/>
      <c r="X664" s="128"/>
      <c r="Y664" s="128"/>
      <c r="Z664" s="128"/>
      <c r="AA664" s="128"/>
      <c r="AB664" s="128"/>
      <c r="AC664" s="128"/>
      <c r="AD664" s="128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128"/>
      <c r="AS664" s="5"/>
      <c r="AT664" s="5"/>
      <c r="AU664" s="5"/>
      <c r="AV664" s="5"/>
      <c r="AW664" s="5"/>
      <c r="AX664" s="5"/>
      <c r="AY664" s="5"/>
      <c r="AZ664" s="2"/>
      <c r="BA664" s="2"/>
    </row>
    <row r="665" spans="2:53" s="3" customFormat="1" x14ac:dyDescent="0.2">
      <c r="B665" s="1"/>
      <c r="D665" s="118"/>
      <c r="E665" s="84"/>
      <c r="F665" s="84"/>
      <c r="G665" s="83"/>
      <c r="H665" s="74"/>
      <c r="I665" s="74"/>
      <c r="J665" s="74"/>
      <c r="K665" s="74"/>
      <c r="L665" s="75"/>
      <c r="M665" s="75"/>
      <c r="N665" s="75"/>
      <c r="O665" s="65"/>
      <c r="P665" s="65"/>
      <c r="Q665" s="71"/>
      <c r="R665" s="71"/>
      <c r="S665" s="128"/>
      <c r="T665" s="128"/>
      <c r="U665" s="128"/>
      <c r="V665" s="128"/>
      <c r="W665" s="128"/>
      <c r="X665" s="128"/>
      <c r="Y665" s="128"/>
      <c r="Z665" s="128"/>
      <c r="AA665" s="128"/>
      <c r="AB665" s="128"/>
      <c r="AC665" s="128"/>
      <c r="AD665" s="128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128"/>
      <c r="AS665" s="5"/>
      <c r="AT665" s="5"/>
      <c r="AU665" s="5"/>
      <c r="AV665" s="5"/>
      <c r="AW665" s="5"/>
      <c r="AX665" s="5"/>
      <c r="AY665" s="5"/>
      <c r="AZ665" s="2"/>
      <c r="BA665" s="2"/>
    </row>
    <row r="666" spans="2:53" s="3" customFormat="1" x14ac:dyDescent="0.2">
      <c r="B666" s="1"/>
      <c r="D666" s="118"/>
      <c r="E666" s="84"/>
      <c r="F666" s="84"/>
      <c r="G666" s="83"/>
      <c r="H666" s="74"/>
      <c r="I666" s="74"/>
      <c r="J666" s="74"/>
      <c r="K666" s="74"/>
      <c r="L666" s="75"/>
      <c r="M666" s="75"/>
      <c r="N666" s="75"/>
      <c r="O666" s="65"/>
      <c r="P666" s="65"/>
      <c r="Q666" s="71"/>
      <c r="R666" s="71"/>
      <c r="S666" s="128"/>
      <c r="T666" s="128"/>
      <c r="U666" s="128"/>
      <c r="V666" s="128"/>
      <c r="W666" s="128"/>
      <c r="X666" s="128"/>
      <c r="Y666" s="128"/>
      <c r="Z666" s="128"/>
      <c r="AA666" s="128"/>
      <c r="AB666" s="128"/>
      <c r="AC666" s="128"/>
      <c r="AD666" s="128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128"/>
      <c r="AS666" s="5"/>
      <c r="AT666" s="5"/>
      <c r="AU666" s="5"/>
      <c r="AV666" s="5"/>
      <c r="AW666" s="5"/>
      <c r="AX666" s="5"/>
      <c r="AY666" s="5"/>
      <c r="AZ666" s="2"/>
      <c r="BA666" s="2"/>
    </row>
    <row r="667" spans="2:53" s="3" customFormat="1" x14ac:dyDescent="0.2">
      <c r="B667" s="1"/>
      <c r="D667" s="118"/>
      <c r="E667" s="84"/>
      <c r="F667" s="84"/>
      <c r="G667" s="83"/>
      <c r="H667" s="74"/>
      <c r="I667" s="74"/>
      <c r="J667" s="74"/>
      <c r="K667" s="74"/>
      <c r="L667" s="75"/>
      <c r="M667" s="75"/>
      <c r="N667" s="75"/>
      <c r="O667" s="65"/>
      <c r="P667" s="65"/>
      <c r="Q667" s="71"/>
      <c r="R667" s="71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28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128"/>
      <c r="AS667" s="5"/>
      <c r="AT667" s="5"/>
      <c r="AU667" s="5"/>
      <c r="AV667" s="5"/>
      <c r="AW667" s="5"/>
      <c r="AX667" s="5"/>
      <c r="AY667" s="5"/>
      <c r="AZ667" s="2"/>
      <c r="BA667" s="2"/>
    </row>
    <row r="668" spans="2:53" s="3" customFormat="1" x14ac:dyDescent="0.2">
      <c r="B668" s="1"/>
      <c r="D668" s="118"/>
      <c r="E668" s="84"/>
      <c r="F668" s="84"/>
      <c r="G668" s="83"/>
      <c r="H668" s="74"/>
      <c r="I668" s="74"/>
      <c r="J668" s="74"/>
      <c r="K668" s="74"/>
      <c r="L668" s="75"/>
      <c r="M668" s="75"/>
      <c r="N668" s="75"/>
      <c r="O668" s="65"/>
      <c r="P668" s="65"/>
      <c r="Q668" s="71"/>
      <c r="R668" s="71"/>
      <c r="S668" s="128"/>
      <c r="T668" s="128"/>
      <c r="U668" s="128"/>
      <c r="V668" s="128"/>
      <c r="W668" s="128"/>
      <c r="X668" s="128"/>
      <c r="Y668" s="128"/>
      <c r="Z668" s="128"/>
      <c r="AA668" s="128"/>
      <c r="AB668" s="128"/>
      <c r="AC668" s="128"/>
      <c r="AD668" s="128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128"/>
      <c r="AS668" s="5"/>
      <c r="AT668" s="5"/>
      <c r="AU668" s="5"/>
      <c r="AV668" s="5"/>
      <c r="AW668" s="5"/>
      <c r="AX668" s="5"/>
      <c r="AY668" s="5"/>
      <c r="AZ668" s="2"/>
      <c r="BA668" s="2"/>
    </row>
    <row r="669" spans="2:53" s="3" customFormat="1" x14ac:dyDescent="0.2">
      <c r="B669" s="1"/>
      <c r="D669" s="118"/>
      <c r="E669" s="84"/>
      <c r="F669" s="84"/>
      <c r="G669" s="83"/>
      <c r="H669" s="74"/>
      <c r="I669" s="74"/>
      <c r="J669" s="74"/>
      <c r="K669" s="74"/>
      <c r="L669" s="75"/>
      <c r="M669" s="75"/>
      <c r="N669" s="75"/>
      <c r="O669" s="65"/>
      <c r="P669" s="65"/>
      <c r="Q669" s="71"/>
      <c r="R669" s="71"/>
      <c r="S669" s="128"/>
      <c r="T669" s="128"/>
      <c r="U669" s="128"/>
      <c r="V669" s="128"/>
      <c r="W669" s="128"/>
      <c r="X669" s="128"/>
      <c r="Y669" s="128"/>
      <c r="Z669" s="128"/>
      <c r="AA669" s="128"/>
      <c r="AB669" s="128"/>
      <c r="AC669" s="128"/>
      <c r="AD669" s="128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128"/>
      <c r="AS669" s="5"/>
      <c r="AT669" s="5"/>
      <c r="AU669" s="5"/>
      <c r="AV669" s="5"/>
      <c r="AW669" s="5"/>
      <c r="AX669" s="5"/>
      <c r="AY669" s="5"/>
      <c r="AZ669" s="2"/>
      <c r="BA669" s="2"/>
    </row>
    <row r="670" spans="2:53" s="3" customFormat="1" x14ac:dyDescent="0.2">
      <c r="B670" s="1"/>
      <c r="D670" s="118"/>
      <c r="E670" s="84"/>
      <c r="F670" s="84"/>
      <c r="G670" s="83"/>
      <c r="H670" s="74"/>
      <c r="I670" s="74"/>
      <c r="J670" s="74"/>
      <c r="K670" s="74"/>
      <c r="L670" s="75"/>
      <c r="M670" s="75"/>
      <c r="N670" s="75"/>
      <c r="O670" s="65"/>
      <c r="P670" s="65"/>
      <c r="Q670" s="71"/>
      <c r="R670" s="71"/>
      <c r="S670" s="128"/>
      <c r="T670" s="128"/>
      <c r="U670" s="128"/>
      <c r="V670" s="128"/>
      <c r="W670" s="128"/>
      <c r="X670" s="128"/>
      <c r="Y670" s="128"/>
      <c r="Z670" s="128"/>
      <c r="AA670" s="128"/>
      <c r="AB670" s="128"/>
      <c r="AC670" s="128"/>
      <c r="AD670" s="128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128"/>
      <c r="AS670" s="5"/>
      <c r="AT670" s="5"/>
      <c r="AU670" s="5"/>
      <c r="AV670" s="5"/>
      <c r="AW670" s="5"/>
      <c r="AX670" s="5"/>
      <c r="AY670" s="5"/>
      <c r="AZ670" s="2"/>
      <c r="BA670" s="2"/>
    </row>
    <row r="671" spans="2:53" s="3" customFormat="1" x14ac:dyDescent="0.2">
      <c r="B671" s="1"/>
      <c r="D671" s="118"/>
      <c r="E671" s="84"/>
      <c r="F671" s="84"/>
      <c r="G671" s="83"/>
      <c r="H671" s="74"/>
      <c r="I671" s="74"/>
      <c r="J671" s="74"/>
      <c r="K671" s="74"/>
      <c r="L671" s="75"/>
      <c r="M671" s="75"/>
      <c r="N671" s="75"/>
      <c r="O671" s="65"/>
      <c r="P671" s="65"/>
      <c r="Q671" s="71"/>
      <c r="R671" s="71"/>
      <c r="S671" s="128"/>
      <c r="T671" s="128"/>
      <c r="U671" s="128"/>
      <c r="V671" s="128"/>
      <c r="W671" s="128"/>
      <c r="X671" s="128"/>
      <c r="Y671" s="128"/>
      <c r="Z671" s="128"/>
      <c r="AA671" s="128"/>
      <c r="AB671" s="128"/>
      <c r="AC671" s="128"/>
      <c r="AD671" s="128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128"/>
      <c r="AS671" s="5"/>
      <c r="AT671" s="5"/>
      <c r="AU671" s="5"/>
      <c r="AV671" s="5"/>
      <c r="AW671" s="5"/>
      <c r="AX671" s="5"/>
      <c r="AY671" s="5"/>
      <c r="AZ671" s="2"/>
      <c r="BA671" s="2"/>
    </row>
    <row r="672" spans="2:53" s="3" customFormat="1" x14ac:dyDescent="0.2">
      <c r="B672" s="1"/>
      <c r="D672" s="118"/>
      <c r="E672" s="84"/>
      <c r="F672" s="84"/>
      <c r="G672" s="83"/>
      <c r="H672" s="74"/>
      <c r="I672" s="74"/>
      <c r="J672" s="74"/>
      <c r="K672" s="74"/>
      <c r="L672" s="75"/>
      <c r="M672" s="75"/>
      <c r="N672" s="75"/>
      <c r="O672" s="65"/>
      <c r="P672" s="65"/>
      <c r="Q672" s="71"/>
      <c r="R672" s="71"/>
      <c r="S672" s="128"/>
      <c r="T672" s="128"/>
      <c r="U672" s="128"/>
      <c r="V672" s="128"/>
      <c r="W672" s="128"/>
      <c r="X672" s="128"/>
      <c r="Y672" s="128"/>
      <c r="Z672" s="128"/>
      <c r="AA672" s="128"/>
      <c r="AB672" s="128"/>
      <c r="AC672" s="128"/>
      <c r="AD672" s="128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128"/>
      <c r="AS672" s="5"/>
      <c r="AT672" s="5"/>
      <c r="AU672" s="5"/>
      <c r="AV672" s="5"/>
      <c r="AW672" s="5"/>
      <c r="AX672" s="5"/>
      <c r="AY672" s="5"/>
      <c r="AZ672" s="2"/>
      <c r="BA672" s="2"/>
    </row>
    <row r="673" spans="2:53" s="3" customFormat="1" x14ac:dyDescent="0.2">
      <c r="B673" s="1"/>
      <c r="D673" s="118"/>
      <c r="E673" s="84"/>
      <c r="F673" s="84"/>
      <c r="G673" s="83"/>
      <c r="H673" s="74"/>
      <c r="I673" s="74"/>
      <c r="J673" s="74"/>
      <c r="K673" s="74"/>
      <c r="L673" s="75"/>
      <c r="M673" s="75"/>
      <c r="N673" s="75"/>
      <c r="O673" s="65"/>
      <c r="P673" s="65"/>
      <c r="Q673" s="71"/>
      <c r="R673" s="71"/>
      <c r="S673" s="128"/>
      <c r="T673" s="128"/>
      <c r="U673" s="128"/>
      <c r="V673" s="128"/>
      <c r="W673" s="128"/>
      <c r="X673" s="128"/>
      <c r="Y673" s="128"/>
      <c r="Z673" s="128"/>
      <c r="AA673" s="128"/>
      <c r="AB673" s="128"/>
      <c r="AC673" s="128"/>
      <c r="AD673" s="128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128"/>
      <c r="AS673" s="5"/>
      <c r="AT673" s="5"/>
      <c r="AU673" s="5"/>
      <c r="AV673" s="5"/>
      <c r="AW673" s="5"/>
      <c r="AX673" s="5"/>
      <c r="AY673" s="5"/>
      <c r="AZ673" s="2"/>
      <c r="BA673" s="2"/>
    </row>
    <row r="674" spans="2:53" s="3" customFormat="1" x14ac:dyDescent="0.2">
      <c r="B674" s="1"/>
      <c r="D674" s="118"/>
      <c r="E674" s="84"/>
      <c r="F674" s="84"/>
      <c r="G674" s="83"/>
      <c r="H674" s="74"/>
      <c r="I674" s="74"/>
      <c r="J674" s="74"/>
      <c r="K674" s="74"/>
      <c r="L674" s="75"/>
      <c r="M674" s="75"/>
      <c r="N674" s="75"/>
      <c r="O674" s="65"/>
      <c r="P674" s="65"/>
      <c r="Q674" s="71"/>
      <c r="R674" s="71"/>
      <c r="S674" s="128"/>
      <c r="T674" s="128"/>
      <c r="U674" s="128"/>
      <c r="V674" s="128"/>
      <c r="W674" s="128"/>
      <c r="X674" s="128"/>
      <c r="Y674" s="128"/>
      <c r="Z674" s="128"/>
      <c r="AA674" s="128"/>
      <c r="AB674" s="128"/>
      <c r="AC674" s="128"/>
      <c r="AD674" s="128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128"/>
      <c r="AS674" s="5"/>
      <c r="AT674" s="5"/>
      <c r="AU674" s="5"/>
      <c r="AV674" s="5"/>
      <c r="AW674" s="5"/>
      <c r="AX674" s="5"/>
      <c r="AY674" s="5"/>
      <c r="AZ674" s="2"/>
      <c r="BA674" s="2"/>
    </row>
    <row r="675" spans="2:53" s="3" customFormat="1" x14ac:dyDescent="0.2">
      <c r="B675" s="1"/>
      <c r="D675" s="118"/>
      <c r="E675" s="84"/>
      <c r="F675" s="84"/>
      <c r="G675" s="83"/>
      <c r="H675" s="74"/>
      <c r="I675" s="74"/>
      <c r="J675" s="74"/>
      <c r="K675" s="74"/>
      <c r="L675" s="75"/>
      <c r="M675" s="75"/>
      <c r="N675" s="75"/>
      <c r="O675" s="65"/>
      <c r="P675" s="65"/>
      <c r="Q675" s="71"/>
      <c r="R675" s="71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28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128"/>
      <c r="AS675" s="5"/>
      <c r="AT675" s="5"/>
      <c r="AU675" s="5"/>
      <c r="AV675" s="5"/>
      <c r="AW675" s="5"/>
      <c r="AX675" s="5"/>
      <c r="AY675" s="5"/>
      <c r="AZ675" s="2"/>
      <c r="BA675" s="2"/>
    </row>
    <row r="676" spans="2:53" s="3" customFormat="1" x14ac:dyDescent="0.2">
      <c r="B676" s="1"/>
      <c r="D676" s="118"/>
      <c r="E676" s="84"/>
      <c r="F676" s="84"/>
      <c r="G676" s="83"/>
      <c r="H676" s="74"/>
      <c r="I676" s="74"/>
      <c r="J676" s="74"/>
      <c r="K676" s="74"/>
      <c r="L676" s="75"/>
      <c r="M676" s="75"/>
      <c r="N676" s="75"/>
      <c r="O676" s="65"/>
      <c r="P676" s="65"/>
      <c r="Q676" s="71"/>
      <c r="R676" s="71"/>
      <c r="S676" s="128"/>
      <c r="T676" s="128"/>
      <c r="U676" s="128"/>
      <c r="V676" s="128"/>
      <c r="W676" s="128"/>
      <c r="X676" s="128"/>
      <c r="Y676" s="128"/>
      <c r="Z676" s="128"/>
      <c r="AA676" s="128"/>
      <c r="AB676" s="128"/>
      <c r="AC676" s="128"/>
      <c r="AD676" s="128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128"/>
      <c r="AS676" s="5"/>
      <c r="AT676" s="5"/>
      <c r="AU676" s="5"/>
      <c r="AV676" s="5"/>
      <c r="AW676" s="5"/>
      <c r="AX676" s="5"/>
      <c r="AY676" s="5"/>
      <c r="AZ676" s="2"/>
      <c r="BA676" s="2"/>
    </row>
    <row r="677" spans="2:53" s="3" customFormat="1" x14ac:dyDescent="0.2">
      <c r="B677" s="1"/>
      <c r="D677" s="118"/>
      <c r="E677" s="84"/>
      <c r="F677" s="84"/>
      <c r="G677" s="83"/>
      <c r="H677" s="74"/>
      <c r="I677" s="74"/>
      <c r="J677" s="74"/>
      <c r="K677" s="74"/>
      <c r="L677" s="75"/>
      <c r="M677" s="75"/>
      <c r="N677" s="75"/>
      <c r="O677" s="65"/>
      <c r="P677" s="65"/>
      <c r="Q677" s="71"/>
      <c r="R677" s="71"/>
      <c r="S677" s="128"/>
      <c r="T677" s="128"/>
      <c r="U677" s="128"/>
      <c r="V677" s="128"/>
      <c r="W677" s="128"/>
      <c r="X677" s="128"/>
      <c r="Y677" s="128"/>
      <c r="Z677" s="128"/>
      <c r="AA677" s="128"/>
      <c r="AB677" s="128"/>
      <c r="AC677" s="128"/>
      <c r="AD677" s="128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128"/>
      <c r="AS677" s="5"/>
      <c r="AT677" s="5"/>
      <c r="AU677" s="5"/>
      <c r="AV677" s="5"/>
      <c r="AW677" s="5"/>
      <c r="AX677" s="5"/>
      <c r="AY677" s="5"/>
      <c r="AZ677" s="2"/>
      <c r="BA677" s="2"/>
    </row>
    <row r="678" spans="2:53" s="3" customFormat="1" x14ac:dyDescent="0.2">
      <c r="B678" s="1"/>
      <c r="D678" s="118"/>
      <c r="E678" s="84"/>
      <c r="F678" s="84"/>
      <c r="G678" s="83"/>
      <c r="H678" s="74"/>
      <c r="I678" s="74"/>
      <c r="J678" s="74"/>
      <c r="K678" s="74"/>
      <c r="L678" s="75"/>
      <c r="M678" s="75"/>
      <c r="N678" s="75"/>
      <c r="O678" s="65"/>
      <c r="P678" s="65"/>
      <c r="Q678" s="71"/>
      <c r="R678" s="71"/>
      <c r="S678" s="128"/>
      <c r="T678" s="128"/>
      <c r="U678" s="128"/>
      <c r="V678" s="128"/>
      <c r="W678" s="128"/>
      <c r="X678" s="128"/>
      <c r="Y678" s="128"/>
      <c r="Z678" s="128"/>
      <c r="AA678" s="128"/>
      <c r="AB678" s="128"/>
      <c r="AC678" s="128"/>
      <c r="AD678" s="128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128"/>
      <c r="AS678" s="5"/>
      <c r="AT678" s="5"/>
      <c r="AU678" s="5"/>
      <c r="AV678" s="5"/>
      <c r="AW678" s="5"/>
      <c r="AX678" s="5"/>
      <c r="AY678" s="5"/>
      <c r="AZ678" s="2"/>
      <c r="BA678" s="2"/>
    </row>
    <row r="679" spans="2:53" s="3" customFormat="1" x14ac:dyDescent="0.2">
      <c r="B679" s="1"/>
      <c r="D679" s="118"/>
      <c r="E679" s="84"/>
      <c r="F679" s="84"/>
      <c r="G679" s="83"/>
      <c r="H679" s="74"/>
      <c r="I679" s="74"/>
      <c r="J679" s="74"/>
      <c r="K679" s="74"/>
      <c r="L679" s="75"/>
      <c r="M679" s="75"/>
      <c r="N679" s="75"/>
      <c r="O679" s="65"/>
      <c r="P679" s="65"/>
      <c r="Q679" s="71"/>
      <c r="R679" s="71"/>
      <c r="S679" s="128"/>
      <c r="T679" s="128"/>
      <c r="U679" s="128"/>
      <c r="V679" s="128"/>
      <c r="W679" s="128"/>
      <c r="X679" s="128"/>
      <c r="Y679" s="128"/>
      <c r="Z679" s="128"/>
      <c r="AA679" s="128"/>
      <c r="AB679" s="128"/>
      <c r="AC679" s="128"/>
      <c r="AD679" s="128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128"/>
      <c r="AS679" s="5"/>
      <c r="AT679" s="5"/>
      <c r="AU679" s="5"/>
      <c r="AV679" s="5"/>
      <c r="AW679" s="5"/>
      <c r="AX679" s="5"/>
      <c r="AY679" s="5"/>
      <c r="AZ679" s="2"/>
      <c r="BA679" s="2"/>
    </row>
    <row r="680" spans="2:53" s="3" customFormat="1" x14ac:dyDescent="0.2">
      <c r="B680" s="1"/>
      <c r="D680" s="118"/>
      <c r="E680" s="84"/>
      <c r="F680" s="84"/>
      <c r="G680" s="83"/>
      <c r="H680" s="74"/>
      <c r="I680" s="74"/>
      <c r="J680" s="74"/>
      <c r="K680" s="74"/>
      <c r="L680" s="75"/>
      <c r="M680" s="75"/>
      <c r="N680" s="75"/>
      <c r="O680" s="65"/>
      <c r="P680" s="65"/>
      <c r="Q680" s="71"/>
      <c r="R680" s="71"/>
      <c r="S680" s="128"/>
      <c r="T680" s="128"/>
      <c r="U680" s="128"/>
      <c r="V680" s="128"/>
      <c r="W680" s="128"/>
      <c r="X680" s="128"/>
      <c r="Y680" s="128"/>
      <c r="Z680" s="128"/>
      <c r="AA680" s="128"/>
      <c r="AB680" s="128"/>
      <c r="AC680" s="128"/>
      <c r="AD680" s="128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128"/>
      <c r="AS680" s="5"/>
      <c r="AT680" s="5"/>
      <c r="AU680" s="5"/>
      <c r="AV680" s="5"/>
      <c r="AW680" s="5"/>
      <c r="AX680" s="5"/>
      <c r="AY680" s="5"/>
      <c r="AZ680" s="2"/>
      <c r="BA680" s="2"/>
    </row>
    <row r="681" spans="2:53" s="3" customFormat="1" x14ac:dyDescent="0.2">
      <c r="B681" s="1"/>
      <c r="D681" s="118"/>
      <c r="E681" s="84"/>
      <c r="F681" s="84"/>
      <c r="G681" s="83"/>
      <c r="H681" s="74"/>
      <c r="I681" s="74"/>
      <c r="J681" s="74"/>
      <c r="K681" s="74"/>
      <c r="L681" s="75"/>
      <c r="M681" s="75"/>
      <c r="N681" s="75"/>
      <c r="O681" s="65"/>
      <c r="P681" s="65"/>
      <c r="Q681" s="71"/>
      <c r="R681" s="71"/>
      <c r="S681" s="128"/>
      <c r="T681" s="128"/>
      <c r="U681" s="128"/>
      <c r="V681" s="128"/>
      <c r="W681" s="128"/>
      <c r="X681" s="128"/>
      <c r="Y681" s="128"/>
      <c r="Z681" s="128"/>
      <c r="AA681" s="128"/>
      <c r="AB681" s="128"/>
      <c r="AC681" s="128"/>
      <c r="AD681" s="128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128"/>
      <c r="AS681" s="5"/>
      <c r="AT681" s="5"/>
      <c r="AU681" s="5"/>
      <c r="AV681" s="5"/>
      <c r="AW681" s="5"/>
      <c r="AX681" s="5"/>
      <c r="AY681" s="5"/>
      <c r="AZ681" s="2"/>
      <c r="BA681" s="2"/>
    </row>
    <row r="682" spans="2:53" s="3" customFormat="1" x14ac:dyDescent="0.2">
      <c r="B682" s="1"/>
      <c r="D682" s="118"/>
      <c r="E682" s="84"/>
      <c r="F682" s="84"/>
      <c r="G682" s="83"/>
      <c r="H682" s="74"/>
      <c r="I682" s="74"/>
      <c r="J682" s="74"/>
      <c r="K682" s="74"/>
      <c r="L682" s="75"/>
      <c r="M682" s="75"/>
      <c r="N682" s="75"/>
      <c r="O682" s="65"/>
      <c r="P682" s="65"/>
      <c r="Q682" s="71"/>
      <c r="R682" s="71"/>
      <c r="S682" s="128"/>
      <c r="T682" s="128"/>
      <c r="U682" s="128"/>
      <c r="V682" s="128"/>
      <c r="W682" s="128"/>
      <c r="X682" s="128"/>
      <c r="Y682" s="128"/>
      <c r="Z682" s="128"/>
      <c r="AA682" s="128"/>
      <c r="AB682" s="128"/>
      <c r="AC682" s="128"/>
      <c r="AD682" s="128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128"/>
      <c r="AS682" s="5"/>
      <c r="AT682" s="5"/>
      <c r="AU682" s="5"/>
      <c r="AV682" s="5"/>
      <c r="AW682" s="5"/>
      <c r="AX682" s="5"/>
      <c r="AY682" s="5"/>
      <c r="AZ682" s="2"/>
      <c r="BA682" s="2"/>
    </row>
    <row r="683" spans="2:53" s="3" customFormat="1" x14ac:dyDescent="0.2">
      <c r="B683" s="1"/>
      <c r="D683" s="118"/>
      <c r="E683" s="84"/>
      <c r="F683" s="84"/>
      <c r="G683" s="83"/>
      <c r="H683" s="74"/>
      <c r="I683" s="74"/>
      <c r="J683" s="74"/>
      <c r="K683" s="74"/>
      <c r="L683" s="75"/>
      <c r="M683" s="75"/>
      <c r="N683" s="75"/>
      <c r="O683" s="65"/>
      <c r="P683" s="65"/>
      <c r="Q683" s="71"/>
      <c r="R683" s="71"/>
      <c r="S683" s="128"/>
      <c r="T683" s="128"/>
      <c r="U683" s="128"/>
      <c r="V683" s="128"/>
      <c r="W683" s="128"/>
      <c r="X683" s="128"/>
      <c r="Y683" s="128"/>
      <c r="Z683" s="128"/>
      <c r="AA683" s="128"/>
      <c r="AB683" s="128"/>
      <c r="AC683" s="128"/>
      <c r="AD683" s="128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128"/>
      <c r="AS683" s="5"/>
      <c r="AT683" s="5"/>
      <c r="AU683" s="5"/>
      <c r="AV683" s="5"/>
      <c r="AW683" s="5"/>
      <c r="AX683" s="5"/>
      <c r="AY683" s="5"/>
      <c r="AZ683" s="2"/>
      <c r="BA683" s="2"/>
    </row>
    <row r="684" spans="2:53" s="3" customFormat="1" x14ac:dyDescent="0.2">
      <c r="B684" s="1"/>
      <c r="D684" s="118"/>
      <c r="E684" s="84"/>
      <c r="F684" s="84"/>
      <c r="G684" s="83"/>
      <c r="H684" s="74"/>
      <c r="I684" s="74"/>
      <c r="J684" s="74"/>
      <c r="K684" s="74"/>
      <c r="L684" s="75"/>
      <c r="M684" s="75"/>
      <c r="N684" s="75"/>
      <c r="O684" s="65"/>
      <c r="P684" s="65"/>
      <c r="Q684" s="71"/>
      <c r="R684" s="71"/>
      <c r="S684" s="128"/>
      <c r="T684" s="128"/>
      <c r="U684" s="128"/>
      <c r="V684" s="128"/>
      <c r="W684" s="128"/>
      <c r="X684" s="128"/>
      <c r="Y684" s="128"/>
      <c r="Z684" s="128"/>
      <c r="AA684" s="128"/>
      <c r="AB684" s="128"/>
      <c r="AC684" s="128"/>
      <c r="AD684" s="128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128"/>
      <c r="AS684" s="5"/>
      <c r="AT684" s="5"/>
      <c r="AU684" s="5"/>
      <c r="AV684" s="5"/>
      <c r="AW684" s="5"/>
      <c r="AX684" s="5"/>
      <c r="AY684" s="5"/>
      <c r="AZ684" s="2"/>
      <c r="BA684" s="2"/>
    </row>
    <row r="685" spans="2:53" s="3" customFormat="1" x14ac:dyDescent="0.2">
      <c r="B685" s="1"/>
      <c r="D685" s="118"/>
      <c r="E685" s="84"/>
      <c r="F685" s="84"/>
      <c r="G685" s="83"/>
      <c r="H685" s="74"/>
      <c r="I685" s="74"/>
      <c r="J685" s="74"/>
      <c r="K685" s="74"/>
      <c r="L685" s="75"/>
      <c r="M685" s="75"/>
      <c r="N685" s="75"/>
      <c r="O685" s="65"/>
      <c r="P685" s="65"/>
      <c r="Q685" s="71"/>
      <c r="R685" s="71"/>
      <c r="S685" s="128"/>
      <c r="T685" s="128"/>
      <c r="U685" s="128"/>
      <c r="V685" s="128"/>
      <c r="W685" s="128"/>
      <c r="X685" s="128"/>
      <c r="Y685" s="128"/>
      <c r="Z685" s="128"/>
      <c r="AA685" s="128"/>
      <c r="AB685" s="128"/>
      <c r="AC685" s="128"/>
      <c r="AD685" s="128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128"/>
      <c r="AS685" s="5"/>
      <c r="AT685" s="5"/>
      <c r="AU685" s="5"/>
      <c r="AV685" s="5"/>
      <c r="AW685" s="5"/>
      <c r="AX685" s="5"/>
      <c r="AY685" s="5"/>
      <c r="AZ685" s="2"/>
      <c r="BA685" s="2"/>
    </row>
    <row r="686" spans="2:53" s="3" customFormat="1" x14ac:dyDescent="0.2">
      <c r="B686" s="1"/>
      <c r="D686" s="118"/>
      <c r="E686" s="84"/>
      <c r="F686" s="84"/>
      <c r="G686" s="83"/>
      <c r="H686" s="74"/>
      <c r="I686" s="74"/>
      <c r="J686" s="74"/>
      <c r="K686" s="74"/>
      <c r="L686" s="75"/>
      <c r="M686" s="75"/>
      <c r="N686" s="75"/>
      <c r="O686" s="65"/>
      <c r="P686" s="65"/>
      <c r="Q686" s="71"/>
      <c r="R686" s="71"/>
      <c r="S686" s="128"/>
      <c r="T686" s="128"/>
      <c r="U686" s="128"/>
      <c r="V686" s="128"/>
      <c r="W686" s="128"/>
      <c r="X686" s="128"/>
      <c r="Y686" s="128"/>
      <c r="Z686" s="128"/>
      <c r="AA686" s="128"/>
      <c r="AB686" s="128"/>
      <c r="AC686" s="128"/>
      <c r="AD686" s="128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128"/>
      <c r="AS686" s="5"/>
      <c r="AT686" s="5"/>
      <c r="AU686" s="5"/>
      <c r="AV686" s="5"/>
      <c r="AW686" s="5"/>
      <c r="AX686" s="5"/>
      <c r="AY686" s="5"/>
      <c r="AZ686" s="2"/>
      <c r="BA686" s="2"/>
    </row>
    <row r="687" spans="2:53" s="3" customFormat="1" x14ac:dyDescent="0.2">
      <c r="B687" s="1"/>
      <c r="D687" s="118"/>
      <c r="E687" s="84"/>
      <c r="F687" s="84"/>
      <c r="G687" s="83"/>
      <c r="H687" s="74"/>
      <c r="I687" s="74"/>
      <c r="J687" s="74"/>
      <c r="K687" s="74"/>
      <c r="L687" s="75"/>
      <c r="M687" s="75"/>
      <c r="N687" s="75"/>
      <c r="O687" s="65"/>
      <c r="P687" s="65"/>
      <c r="Q687" s="71"/>
      <c r="R687" s="71"/>
      <c r="S687" s="128"/>
      <c r="T687" s="128"/>
      <c r="U687" s="128"/>
      <c r="V687" s="128"/>
      <c r="W687" s="128"/>
      <c r="X687" s="128"/>
      <c r="Y687" s="128"/>
      <c r="Z687" s="128"/>
      <c r="AA687" s="128"/>
      <c r="AB687" s="128"/>
      <c r="AC687" s="128"/>
      <c r="AD687" s="128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128"/>
      <c r="AS687" s="5"/>
      <c r="AT687" s="5"/>
      <c r="AU687" s="5"/>
      <c r="AV687" s="5"/>
      <c r="AW687" s="5"/>
      <c r="AX687" s="5"/>
      <c r="AY687" s="5"/>
      <c r="AZ687" s="2"/>
      <c r="BA687" s="2"/>
    </row>
    <row r="688" spans="2:53" s="3" customFormat="1" x14ac:dyDescent="0.2">
      <c r="B688" s="1"/>
      <c r="D688" s="118"/>
      <c r="E688" s="84"/>
      <c r="F688" s="84"/>
      <c r="G688" s="83"/>
      <c r="H688" s="74"/>
      <c r="I688" s="74"/>
      <c r="J688" s="74"/>
      <c r="K688" s="74"/>
      <c r="L688" s="75"/>
      <c r="M688" s="75"/>
      <c r="N688" s="75"/>
      <c r="O688" s="65"/>
      <c r="P688" s="65"/>
      <c r="Q688" s="71"/>
      <c r="R688" s="71"/>
      <c r="S688" s="128"/>
      <c r="T688" s="128"/>
      <c r="U688" s="128"/>
      <c r="V688" s="128"/>
      <c r="W688" s="128"/>
      <c r="X688" s="128"/>
      <c r="Y688" s="128"/>
      <c r="Z688" s="128"/>
      <c r="AA688" s="128"/>
      <c r="AB688" s="128"/>
      <c r="AC688" s="128"/>
      <c r="AD688" s="128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128"/>
      <c r="AS688" s="5"/>
      <c r="AT688" s="5"/>
      <c r="AU688" s="5"/>
      <c r="AV688" s="5"/>
      <c r="AW688" s="5"/>
      <c r="AX688" s="5"/>
      <c r="AY688" s="5"/>
      <c r="AZ688" s="2"/>
      <c r="BA688" s="2"/>
    </row>
    <row r="689" spans="2:53" s="3" customFormat="1" x14ac:dyDescent="0.2">
      <c r="B689" s="1"/>
      <c r="D689" s="118"/>
      <c r="E689" s="84"/>
      <c r="F689" s="84"/>
      <c r="G689" s="83"/>
      <c r="H689" s="74"/>
      <c r="I689" s="74"/>
      <c r="J689" s="74"/>
      <c r="K689" s="74"/>
      <c r="L689" s="75"/>
      <c r="M689" s="75"/>
      <c r="N689" s="75"/>
      <c r="O689" s="65"/>
      <c r="P689" s="65"/>
      <c r="Q689" s="71"/>
      <c r="R689" s="71"/>
      <c r="S689" s="128"/>
      <c r="T689" s="128"/>
      <c r="U689" s="128"/>
      <c r="V689" s="128"/>
      <c r="W689" s="128"/>
      <c r="X689" s="128"/>
      <c r="Y689" s="128"/>
      <c r="Z689" s="128"/>
      <c r="AA689" s="128"/>
      <c r="AB689" s="128"/>
      <c r="AC689" s="128"/>
      <c r="AD689" s="128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128"/>
      <c r="AS689" s="5"/>
      <c r="AT689" s="5"/>
      <c r="AU689" s="5"/>
      <c r="AV689" s="5"/>
      <c r="AW689" s="5"/>
      <c r="AX689" s="5"/>
      <c r="AY689" s="5"/>
      <c r="AZ689" s="2"/>
      <c r="BA689" s="2"/>
    </row>
    <row r="690" spans="2:53" s="3" customFormat="1" x14ac:dyDescent="0.2">
      <c r="B690" s="1"/>
      <c r="D690" s="118"/>
      <c r="E690" s="84"/>
      <c r="F690" s="84"/>
      <c r="G690" s="83"/>
      <c r="H690" s="74"/>
      <c r="I690" s="74"/>
      <c r="J690" s="74"/>
      <c r="K690" s="74"/>
      <c r="L690" s="75"/>
      <c r="M690" s="75"/>
      <c r="N690" s="75"/>
      <c r="O690" s="65"/>
      <c r="P690" s="65"/>
      <c r="Q690" s="71"/>
      <c r="R690" s="71"/>
      <c r="S690" s="128"/>
      <c r="T690" s="128"/>
      <c r="U690" s="128"/>
      <c r="V690" s="128"/>
      <c r="W690" s="128"/>
      <c r="X690" s="128"/>
      <c r="Y690" s="128"/>
      <c r="Z690" s="128"/>
      <c r="AA690" s="128"/>
      <c r="AB690" s="128"/>
      <c r="AC690" s="128"/>
      <c r="AD690" s="128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128"/>
      <c r="AS690" s="5"/>
      <c r="AT690" s="5"/>
      <c r="AU690" s="5"/>
      <c r="AV690" s="5"/>
      <c r="AW690" s="5"/>
      <c r="AX690" s="5"/>
      <c r="AY690" s="5"/>
      <c r="AZ690" s="2"/>
      <c r="BA690" s="2"/>
    </row>
    <row r="691" spans="2:53" s="3" customFormat="1" x14ac:dyDescent="0.2">
      <c r="B691" s="1"/>
      <c r="D691" s="118"/>
      <c r="E691" s="84"/>
      <c r="F691" s="84"/>
      <c r="G691" s="83"/>
      <c r="H691" s="74"/>
      <c r="I691" s="74"/>
      <c r="J691" s="74"/>
      <c r="K691" s="74"/>
      <c r="L691" s="75"/>
      <c r="M691" s="75"/>
      <c r="N691" s="75"/>
      <c r="O691" s="65"/>
      <c r="P691" s="65"/>
      <c r="Q691" s="71"/>
      <c r="R691" s="71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28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128"/>
      <c r="AS691" s="5"/>
      <c r="AT691" s="5"/>
      <c r="AU691" s="5"/>
      <c r="AV691" s="5"/>
      <c r="AW691" s="5"/>
      <c r="AX691" s="5"/>
      <c r="AY691" s="5"/>
      <c r="AZ691" s="2"/>
      <c r="BA691" s="2"/>
    </row>
    <row r="692" spans="2:53" s="3" customFormat="1" x14ac:dyDescent="0.2">
      <c r="B692" s="1"/>
      <c r="D692" s="118"/>
      <c r="E692" s="84"/>
      <c r="F692" s="84"/>
      <c r="G692" s="83"/>
      <c r="H692" s="74"/>
      <c r="I692" s="74"/>
      <c r="J692" s="74"/>
      <c r="K692" s="74"/>
      <c r="L692" s="75"/>
      <c r="M692" s="75"/>
      <c r="N692" s="75"/>
      <c r="O692" s="65"/>
      <c r="P692" s="65"/>
      <c r="Q692" s="71"/>
      <c r="R692" s="71"/>
      <c r="S692" s="128"/>
      <c r="T692" s="128"/>
      <c r="U692" s="128"/>
      <c r="V692" s="128"/>
      <c r="W692" s="128"/>
      <c r="X692" s="128"/>
      <c r="Y692" s="128"/>
      <c r="Z692" s="128"/>
      <c r="AA692" s="128"/>
      <c r="AB692" s="128"/>
      <c r="AC692" s="128"/>
      <c r="AD692" s="128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128"/>
      <c r="AS692" s="5"/>
      <c r="AT692" s="5"/>
      <c r="AU692" s="5"/>
      <c r="AV692" s="5"/>
      <c r="AW692" s="5"/>
      <c r="AX692" s="5"/>
      <c r="AY692" s="5"/>
      <c r="AZ692" s="2"/>
      <c r="BA692" s="2"/>
    </row>
    <row r="693" spans="2:53" s="3" customFormat="1" x14ac:dyDescent="0.2">
      <c r="B693" s="1"/>
      <c r="D693" s="118"/>
      <c r="E693" s="84"/>
      <c r="F693" s="84"/>
      <c r="G693" s="83"/>
      <c r="H693" s="74"/>
      <c r="I693" s="74"/>
      <c r="J693" s="74"/>
      <c r="K693" s="74"/>
      <c r="L693" s="75"/>
      <c r="M693" s="75"/>
      <c r="N693" s="75"/>
      <c r="O693" s="65"/>
      <c r="P693" s="65"/>
      <c r="Q693" s="71"/>
      <c r="R693" s="71"/>
      <c r="S693" s="128"/>
      <c r="T693" s="128"/>
      <c r="U693" s="128"/>
      <c r="V693" s="128"/>
      <c r="W693" s="128"/>
      <c r="X693" s="128"/>
      <c r="Y693" s="128"/>
      <c r="Z693" s="128"/>
      <c r="AA693" s="128"/>
      <c r="AB693" s="128"/>
      <c r="AC693" s="128"/>
      <c r="AD693" s="128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128"/>
      <c r="AS693" s="5"/>
      <c r="AT693" s="5"/>
      <c r="AU693" s="5"/>
      <c r="AV693" s="5"/>
      <c r="AW693" s="5"/>
      <c r="AX693" s="5"/>
      <c r="AY693" s="5"/>
      <c r="AZ693" s="2"/>
      <c r="BA693" s="2"/>
    </row>
    <row r="694" spans="2:53" s="3" customFormat="1" x14ac:dyDescent="0.2">
      <c r="B694" s="1"/>
      <c r="D694" s="118"/>
      <c r="E694" s="84"/>
      <c r="F694" s="84"/>
      <c r="G694" s="83"/>
      <c r="H694" s="74"/>
      <c r="I694" s="74"/>
      <c r="J694" s="74"/>
      <c r="K694" s="74"/>
      <c r="L694" s="75"/>
      <c r="M694" s="75"/>
      <c r="N694" s="75"/>
      <c r="O694" s="65"/>
      <c r="P694" s="65"/>
      <c r="Q694" s="71"/>
      <c r="R694" s="71"/>
      <c r="S694" s="128"/>
      <c r="T694" s="128"/>
      <c r="U694" s="128"/>
      <c r="V694" s="128"/>
      <c r="W694" s="128"/>
      <c r="X694" s="128"/>
      <c r="Y694" s="128"/>
      <c r="Z694" s="128"/>
      <c r="AA694" s="128"/>
      <c r="AB694" s="128"/>
      <c r="AC694" s="128"/>
      <c r="AD694" s="128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128"/>
      <c r="AS694" s="5"/>
      <c r="AT694" s="5"/>
      <c r="AU694" s="5"/>
      <c r="AV694" s="5"/>
      <c r="AW694" s="5"/>
      <c r="AX694" s="5"/>
      <c r="AY694" s="5"/>
      <c r="AZ694" s="2"/>
      <c r="BA694" s="2"/>
    </row>
    <row r="695" spans="2:53" s="3" customFormat="1" x14ac:dyDescent="0.2">
      <c r="B695" s="1"/>
      <c r="D695" s="118"/>
      <c r="E695" s="84"/>
      <c r="F695" s="84"/>
      <c r="G695" s="83"/>
      <c r="H695" s="74"/>
      <c r="I695" s="74"/>
      <c r="J695" s="74"/>
      <c r="K695" s="74"/>
      <c r="L695" s="75"/>
      <c r="M695" s="75"/>
      <c r="N695" s="75"/>
      <c r="O695" s="65"/>
      <c r="P695" s="65"/>
      <c r="Q695" s="71"/>
      <c r="R695" s="71"/>
      <c r="S695" s="128"/>
      <c r="T695" s="128"/>
      <c r="U695" s="128"/>
      <c r="V695" s="128"/>
      <c r="W695" s="128"/>
      <c r="X695" s="128"/>
      <c r="Y695" s="128"/>
      <c r="Z695" s="128"/>
      <c r="AA695" s="128"/>
      <c r="AB695" s="128"/>
      <c r="AC695" s="128"/>
      <c r="AD695" s="128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128"/>
      <c r="AS695" s="5"/>
      <c r="AT695" s="5"/>
      <c r="AU695" s="5"/>
      <c r="AV695" s="5"/>
      <c r="AW695" s="5"/>
      <c r="AX695" s="5"/>
      <c r="AY695" s="5"/>
      <c r="AZ695" s="2"/>
      <c r="BA695" s="2"/>
    </row>
    <row r="696" spans="2:53" s="3" customFormat="1" x14ac:dyDescent="0.2">
      <c r="B696" s="1"/>
      <c r="D696" s="118"/>
      <c r="E696" s="84"/>
      <c r="F696" s="84"/>
      <c r="G696" s="83"/>
      <c r="H696" s="74"/>
      <c r="I696" s="74"/>
      <c r="J696" s="74"/>
      <c r="K696" s="74"/>
      <c r="L696" s="75"/>
      <c r="M696" s="75"/>
      <c r="N696" s="75"/>
      <c r="O696" s="65"/>
      <c r="P696" s="65"/>
      <c r="Q696" s="71"/>
      <c r="R696" s="71"/>
      <c r="S696" s="128"/>
      <c r="T696" s="128"/>
      <c r="U696" s="128"/>
      <c r="V696" s="128"/>
      <c r="W696" s="128"/>
      <c r="X696" s="128"/>
      <c r="Y696" s="128"/>
      <c r="Z696" s="128"/>
      <c r="AA696" s="128"/>
      <c r="AB696" s="128"/>
      <c r="AC696" s="128"/>
      <c r="AD696" s="128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128"/>
      <c r="AS696" s="5"/>
      <c r="AT696" s="5"/>
      <c r="AU696" s="5"/>
      <c r="AV696" s="5"/>
      <c r="AW696" s="5"/>
      <c r="AX696" s="5"/>
      <c r="AY696" s="5"/>
      <c r="AZ696" s="2"/>
      <c r="BA696" s="2"/>
    </row>
    <row r="697" spans="2:53" s="3" customFormat="1" x14ac:dyDescent="0.2">
      <c r="B697" s="1"/>
      <c r="D697" s="118"/>
      <c r="E697" s="84"/>
      <c r="F697" s="84"/>
      <c r="G697" s="83"/>
      <c r="H697" s="74"/>
      <c r="I697" s="74"/>
      <c r="J697" s="74"/>
      <c r="K697" s="74"/>
      <c r="L697" s="75"/>
      <c r="M697" s="75"/>
      <c r="N697" s="75"/>
      <c r="O697" s="65"/>
      <c r="P697" s="65"/>
      <c r="Q697" s="71"/>
      <c r="R697" s="71"/>
      <c r="S697" s="128"/>
      <c r="T697" s="128"/>
      <c r="U697" s="128"/>
      <c r="V697" s="128"/>
      <c r="W697" s="128"/>
      <c r="X697" s="128"/>
      <c r="Y697" s="128"/>
      <c r="Z697" s="128"/>
      <c r="AA697" s="128"/>
      <c r="AB697" s="128"/>
      <c r="AC697" s="128"/>
      <c r="AD697" s="128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128"/>
      <c r="AS697" s="5"/>
      <c r="AT697" s="5"/>
      <c r="AU697" s="5"/>
      <c r="AV697" s="5"/>
      <c r="AW697" s="5"/>
      <c r="AX697" s="5"/>
      <c r="AY697" s="5"/>
      <c r="AZ697" s="2"/>
      <c r="BA697" s="2"/>
    </row>
    <row r="698" spans="2:53" s="3" customFormat="1" x14ac:dyDescent="0.2">
      <c r="B698" s="1"/>
      <c r="D698" s="118"/>
      <c r="E698" s="84"/>
      <c r="F698" s="84"/>
      <c r="G698" s="83"/>
      <c r="H698" s="74"/>
      <c r="I698" s="74"/>
      <c r="J698" s="74"/>
      <c r="K698" s="74"/>
      <c r="L698" s="75"/>
      <c r="M698" s="75"/>
      <c r="N698" s="75"/>
      <c r="O698" s="65"/>
      <c r="P698" s="65"/>
      <c r="Q698" s="71"/>
      <c r="R698" s="71"/>
      <c r="S698" s="128"/>
      <c r="T698" s="128"/>
      <c r="U698" s="128"/>
      <c r="V698" s="128"/>
      <c r="W698" s="128"/>
      <c r="X698" s="128"/>
      <c r="Y698" s="128"/>
      <c r="Z698" s="128"/>
      <c r="AA698" s="128"/>
      <c r="AB698" s="128"/>
      <c r="AC698" s="128"/>
      <c r="AD698" s="128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128"/>
      <c r="AS698" s="5"/>
      <c r="AT698" s="5"/>
      <c r="AU698" s="5"/>
      <c r="AV698" s="5"/>
      <c r="AW698" s="5"/>
      <c r="AX698" s="5"/>
      <c r="AY698" s="5"/>
      <c r="AZ698" s="2"/>
      <c r="BA698" s="2"/>
    </row>
    <row r="699" spans="2:53" s="3" customFormat="1" x14ac:dyDescent="0.2">
      <c r="B699" s="1"/>
      <c r="D699" s="118"/>
      <c r="E699" s="84"/>
      <c r="F699" s="84"/>
      <c r="G699" s="83"/>
      <c r="H699" s="74"/>
      <c r="I699" s="74"/>
      <c r="J699" s="74"/>
      <c r="K699" s="74"/>
      <c r="L699" s="75"/>
      <c r="M699" s="75"/>
      <c r="N699" s="75"/>
      <c r="O699" s="65"/>
      <c r="P699" s="65"/>
      <c r="Q699" s="71"/>
      <c r="R699" s="71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  <c r="AD699" s="128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128"/>
      <c r="AS699" s="5"/>
      <c r="AT699" s="5"/>
      <c r="AU699" s="5"/>
      <c r="AV699" s="5"/>
      <c r="AW699" s="5"/>
      <c r="AX699" s="5"/>
      <c r="AY699" s="5"/>
      <c r="AZ699" s="2"/>
      <c r="BA699" s="2"/>
    </row>
    <row r="700" spans="2:53" s="3" customFormat="1" x14ac:dyDescent="0.2">
      <c r="B700" s="1"/>
      <c r="D700" s="118"/>
      <c r="E700" s="84"/>
      <c r="F700" s="84"/>
      <c r="G700" s="83"/>
      <c r="H700" s="74"/>
      <c r="I700" s="74"/>
      <c r="J700" s="74"/>
      <c r="K700" s="74"/>
      <c r="L700" s="75"/>
      <c r="M700" s="75"/>
      <c r="N700" s="75"/>
      <c r="O700" s="65"/>
      <c r="P700" s="65"/>
      <c r="Q700" s="71"/>
      <c r="R700" s="71"/>
      <c r="S700" s="128"/>
      <c r="T700" s="128"/>
      <c r="U700" s="128"/>
      <c r="V700" s="128"/>
      <c r="W700" s="128"/>
      <c r="X700" s="128"/>
      <c r="Y700" s="128"/>
      <c r="Z700" s="128"/>
      <c r="AA700" s="128"/>
      <c r="AB700" s="128"/>
      <c r="AC700" s="128"/>
      <c r="AD700" s="128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128"/>
      <c r="AS700" s="5"/>
      <c r="AT700" s="5"/>
      <c r="AU700" s="5"/>
      <c r="AV700" s="5"/>
      <c r="AW700" s="5"/>
      <c r="AX700" s="5"/>
      <c r="AY700" s="5"/>
      <c r="AZ700" s="2"/>
      <c r="BA700" s="2"/>
    </row>
    <row r="701" spans="2:53" s="3" customFormat="1" x14ac:dyDescent="0.2">
      <c r="B701" s="1"/>
      <c r="D701" s="118"/>
      <c r="E701" s="84"/>
      <c r="F701" s="84"/>
      <c r="G701" s="83"/>
      <c r="H701" s="74"/>
      <c r="I701" s="74"/>
      <c r="J701" s="74"/>
      <c r="K701" s="74"/>
      <c r="L701" s="75"/>
      <c r="M701" s="75"/>
      <c r="N701" s="75"/>
      <c r="O701" s="65"/>
      <c r="P701" s="65"/>
      <c r="Q701" s="71"/>
      <c r="R701" s="71"/>
      <c r="S701" s="128"/>
      <c r="T701" s="128"/>
      <c r="U701" s="128"/>
      <c r="V701" s="128"/>
      <c r="W701" s="128"/>
      <c r="X701" s="128"/>
      <c r="Y701" s="128"/>
      <c r="Z701" s="128"/>
      <c r="AA701" s="128"/>
      <c r="AB701" s="128"/>
      <c r="AC701" s="128"/>
      <c r="AD701" s="128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128"/>
      <c r="AS701" s="5"/>
      <c r="AT701" s="5"/>
      <c r="AU701" s="5"/>
      <c r="AV701" s="5"/>
      <c r="AW701" s="5"/>
      <c r="AX701" s="5"/>
      <c r="AY701" s="5"/>
      <c r="AZ701" s="2"/>
      <c r="BA701" s="2"/>
    </row>
    <row r="702" spans="2:53" s="3" customFormat="1" x14ac:dyDescent="0.2">
      <c r="B702" s="1"/>
      <c r="D702" s="118"/>
      <c r="E702" s="84"/>
      <c r="F702" s="84"/>
      <c r="G702" s="83"/>
      <c r="H702" s="74"/>
      <c r="I702" s="74"/>
      <c r="J702" s="74"/>
      <c r="K702" s="74"/>
      <c r="L702" s="75"/>
      <c r="M702" s="75"/>
      <c r="N702" s="75"/>
      <c r="O702" s="65"/>
      <c r="P702" s="65"/>
      <c r="Q702" s="71"/>
      <c r="R702" s="71"/>
      <c r="S702" s="128"/>
      <c r="T702" s="128"/>
      <c r="U702" s="128"/>
      <c r="V702" s="128"/>
      <c r="W702" s="128"/>
      <c r="X702" s="128"/>
      <c r="Y702" s="128"/>
      <c r="Z702" s="128"/>
      <c r="AA702" s="128"/>
      <c r="AB702" s="128"/>
      <c r="AC702" s="128"/>
      <c r="AD702" s="128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128"/>
      <c r="AS702" s="5"/>
      <c r="AT702" s="5"/>
      <c r="AU702" s="5"/>
      <c r="AV702" s="5"/>
      <c r="AW702" s="5"/>
      <c r="AX702" s="5"/>
      <c r="AY702" s="5"/>
      <c r="AZ702" s="2"/>
      <c r="BA702" s="2"/>
    </row>
    <row r="703" spans="2:53" s="3" customFormat="1" x14ac:dyDescent="0.2">
      <c r="B703" s="1"/>
      <c r="D703" s="118"/>
      <c r="E703" s="84"/>
      <c r="F703" s="84"/>
      <c r="G703" s="83"/>
      <c r="H703" s="74"/>
      <c r="I703" s="74"/>
      <c r="J703" s="74"/>
      <c r="K703" s="74"/>
      <c r="L703" s="75"/>
      <c r="M703" s="75"/>
      <c r="N703" s="75"/>
      <c r="O703" s="65"/>
      <c r="P703" s="65"/>
      <c r="Q703" s="71"/>
      <c r="R703" s="71"/>
      <c r="S703" s="128"/>
      <c r="T703" s="128"/>
      <c r="U703" s="128"/>
      <c r="V703" s="128"/>
      <c r="W703" s="128"/>
      <c r="X703" s="128"/>
      <c r="Y703" s="128"/>
      <c r="Z703" s="128"/>
      <c r="AA703" s="128"/>
      <c r="AB703" s="128"/>
      <c r="AC703" s="128"/>
      <c r="AD703" s="128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128"/>
      <c r="AS703" s="5"/>
      <c r="AT703" s="5"/>
      <c r="AU703" s="5"/>
      <c r="AV703" s="5"/>
      <c r="AW703" s="5"/>
      <c r="AX703" s="5"/>
      <c r="AY703" s="5"/>
      <c r="AZ703" s="2"/>
      <c r="BA703" s="2"/>
    </row>
    <row r="704" spans="2:53" s="3" customFormat="1" x14ac:dyDescent="0.2">
      <c r="B704" s="1"/>
      <c r="D704" s="118"/>
      <c r="E704" s="84"/>
      <c r="F704" s="84"/>
      <c r="G704" s="83"/>
      <c r="H704" s="74"/>
      <c r="I704" s="74"/>
      <c r="J704" s="74"/>
      <c r="K704" s="74"/>
      <c r="L704" s="75"/>
      <c r="M704" s="75"/>
      <c r="N704" s="75"/>
      <c r="O704" s="65"/>
      <c r="P704" s="65"/>
      <c r="Q704" s="71"/>
      <c r="R704" s="71"/>
      <c r="S704" s="128"/>
      <c r="T704" s="128"/>
      <c r="U704" s="128"/>
      <c r="V704" s="128"/>
      <c r="W704" s="128"/>
      <c r="X704" s="128"/>
      <c r="Y704" s="128"/>
      <c r="Z704" s="128"/>
      <c r="AA704" s="128"/>
      <c r="AB704" s="128"/>
      <c r="AC704" s="128"/>
      <c r="AD704" s="128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128"/>
      <c r="AS704" s="5"/>
      <c r="AT704" s="5"/>
      <c r="AU704" s="5"/>
      <c r="AV704" s="5"/>
      <c r="AW704" s="5"/>
      <c r="AX704" s="5"/>
      <c r="AY704" s="5"/>
      <c r="AZ704" s="2"/>
      <c r="BA704" s="2"/>
    </row>
    <row r="705" spans="2:53" s="3" customFormat="1" x14ac:dyDescent="0.2">
      <c r="B705" s="1"/>
      <c r="D705" s="118"/>
      <c r="E705" s="84"/>
      <c r="F705" s="84"/>
      <c r="G705" s="83"/>
      <c r="H705" s="74"/>
      <c r="I705" s="74"/>
      <c r="J705" s="74"/>
      <c r="K705" s="74"/>
      <c r="L705" s="75"/>
      <c r="M705" s="75"/>
      <c r="N705" s="75"/>
      <c r="O705" s="65"/>
      <c r="P705" s="65"/>
      <c r="Q705" s="71"/>
      <c r="R705" s="71"/>
      <c r="S705" s="128"/>
      <c r="T705" s="128"/>
      <c r="U705" s="128"/>
      <c r="V705" s="128"/>
      <c r="W705" s="128"/>
      <c r="X705" s="128"/>
      <c r="Y705" s="128"/>
      <c r="Z705" s="128"/>
      <c r="AA705" s="128"/>
      <c r="AB705" s="128"/>
      <c r="AC705" s="128"/>
      <c r="AD705" s="128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128"/>
      <c r="AS705" s="5"/>
      <c r="AT705" s="5"/>
      <c r="AU705" s="5"/>
      <c r="AV705" s="5"/>
      <c r="AW705" s="5"/>
      <c r="AX705" s="5"/>
      <c r="AY705" s="5"/>
      <c r="AZ705" s="2"/>
      <c r="BA705" s="2"/>
    </row>
    <row r="706" spans="2:53" s="3" customFormat="1" x14ac:dyDescent="0.2">
      <c r="B706" s="1"/>
      <c r="D706" s="118"/>
      <c r="E706" s="84"/>
      <c r="F706" s="84"/>
      <c r="G706" s="83"/>
      <c r="H706" s="74"/>
      <c r="I706" s="74"/>
      <c r="J706" s="74"/>
      <c r="K706" s="74"/>
      <c r="L706" s="75"/>
      <c r="M706" s="75"/>
      <c r="N706" s="75"/>
      <c r="O706" s="65"/>
      <c r="P706" s="65"/>
      <c r="Q706" s="71"/>
      <c r="R706" s="71"/>
      <c r="S706" s="128"/>
      <c r="T706" s="128"/>
      <c r="U706" s="128"/>
      <c r="V706" s="128"/>
      <c r="W706" s="128"/>
      <c r="X706" s="128"/>
      <c r="Y706" s="128"/>
      <c r="Z706" s="128"/>
      <c r="AA706" s="128"/>
      <c r="AB706" s="128"/>
      <c r="AC706" s="128"/>
      <c r="AD706" s="128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128"/>
      <c r="AS706" s="5"/>
      <c r="AT706" s="5"/>
      <c r="AU706" s="5"/>
      <c r="AV706" s="5"/>
      <c r="AW706" s="5"/>
      <c r="AX706" s="5"/>
      <c r="AY706" s="5"/>
      <c r="AZ706" s="2"/>
      <c r="BA706" s="2"/>
    </row>
    <row r="707" spans="2:53" s="3" customFormat="1" x14ac:dyDescent="0.2">
      <c r="B707" s="1"/>
      <c r="D707" s="118"/>
      <c r="E707" s="84"/>
      <c r="F707" s="84"/>
      <c r="G707" s="83"/>
      <c r="H707" s="74"/>
      <c r="I707" s="74"/>
      <c r="J707" s="74"/>
      <c r="K707" s="74"/>
      <c r="L707" s="75"/>
      <c r="M707" s="75"/>
      <c r="N707" s="75"/>
      <c r="O707" s="65"/>
      <c r="P707" s="65"/>
      <c r="Q707" s="71"/>
      <c r="R707" s="71"/>
      <c r="S707" s="128"/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28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128"/>
      <c r="AS707" s="5"/>
      <c r="AT707" s="5"/>
      <c r="AU707" s="5"/>
      <c r="AV707" s="5"/>
      <c r="AW707" s="5"/>
      <c r="AX707" s="5"/>
      <c r="AY707" s="5"/>
      <c r="AZ707" s="2"/>
      <c r="BA707" s="2"/>
    </row>
    <row r="708" spans="2:53" s="3" customFormat="1" x14ac:dyDescent="0.2">
      <c r="B708" s="1"/>
      <c r="D708" s="118"/>
      <c r="E708" s="84"/>
      <c r="F708" s="84"/>
      <c r="G708" s="83"/>
      <c r="H708" s="74"/>
      <c r="I708" s="74"/>
      <c r="J708" s="74"/>
      <c r="K708" s="74"/>
      <c r="L708" s="75"/>
      <c r="M708" s="75"/>
      <c r="N708" s="75"/>
      <c r="O708" s="65"/>
      <c r="P708" s="65"/>
      <c r="Q708" s="71"/>
      <c r="R708" s="71"/>
      <c r="S708" s="128"/>
      <c r="T708" s="128"/>
      <c r="U708" s="128"/>
      <c r="V708" s="128"/>
      <c r="W708" s="128"/>
      <c r="X708" s="128"/>
      <c r="Y708" s="128"/>
      <c r="Z708" s="128"/>
      <c r="AA708" s="128"/>
      <c r="AB708" s="128"/>
      <c r="AC708" s="128"/>
      <c r="AD708" s="128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128"/>
      <c r="AS708" s="5"/>
      <c r="AT708" s="5"/>
      <c r="AU708" s="5"/>
      <c r="AV708" s="5"/>
      <c r="AW708" s="5"/>
      <c r="AX708" s="5"/>
      <c r="AY708" s="5"/>
      <c r="AZ708" s="2"/>
      <c r="BA708" s="2"/>
    </row>
    <row r="709" spans="2:53" s="3" customFormat="1" x14ac:dyDescent="0.2">
      <c r="B709" s="1"/>
      <c r="D709" s="118"/>
      <c r="E709" s="84"/>
      <c r="F709" s="84"/>
      <c r="G709" s="83"/>
      <c r="H709" s="74"/>
      <c r="I709" s="74"/>
      <c r="J709" s="74"/>
      <c r="K709" s="74"/>
      <c r="L709" s="75"/>
      <c r="M709" s="75"/>
      <c r="N709" s="75"/>
      <c r="O709" s="65"/>
      <c r="P709" s="65"/>
      <c r="Q709" s="71"/>
      <c r="R709" s="71"/>
      <c r="S709" s="128"/>
      <c r="T709" s="128"/>
      <c r="U709" s="128"/>
      <c r="V709" s="128"/>
      <c r="W709" s="128"/>
      <c r="X709" s="128"/>
      <c r="Y709" s="128"/>
      <c r="Z709" s="128"/>
      <c r="AA709" s="128"/>
      <c r="AB709" s="128"/>
      <c r="AC709" s="128"/>
      <c r="AD709" s="128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128"/>
      <c r="AS709" s="5"/>
      <c r="AT709" s="5"/>
      <c r="AU709" s="5"/>
      <c r="AV709" s="5"/>
      <c r="AW709" s="5"/>
      <c r="AX709" s="5"/>
      <c r="AY709" s="5"/>
      <c r="AZ709" s="2"/>
      <c r="BA709" s="2"/>
    </row>
    <row r="710" spans="2:53" s="3" customFormat="1" x14ac:dyDescent="0.2">
      <c r="B710" s="1"/>
      <c r="D710" s="118"/>
      <c r="E710" s="84"/>
      <c r="F710" s="84"/>
      <c r="G710" s="83"/>
      <c r="H710" s="74"/>
      <c r="I710" s="74"/>
      <c r="J710" s="74"/>
      <c r="K710" s="74"/>
      <c r="L710" s="75"/>
      <c r="M710" s="75"/>
      <c r="N710" s="75"/>
      <c r="O710" s="65"/>
      <c r="P710" s="65"/>
      <c r="Q710" s="71"/>
      <c r="R710" s="71"/>
      <c r="S710" s="128"/>
      <c r="T710" s="128"/>
      <c r="U710" s="128"/>
      <c r="V710" s="128"/>
      <c r="W710" s="128"/>
      <c r="X710" s="128"/>
      <c r="Y710" s="128"/>
      <c r="Z710" s="128"/>
      <c r="AA710" s="128"/>
      <c r="AB710" s="128"/>
      <c r="AC710" s="128"/>
      <c r="AD710" s="128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128"/>
      <c r="AS710" s="5"/>
      <c r="AT710" s="5"/>
      <c r="AU710" s="5"/>
      <c r="AV710" s="5"/>
      <c r="AW710" s="5"/>
      <c r="AX710" s="5"/>
      <c r="AY710" s="5"/>
      <c r="AZ710" s="2"/>
      <c r="BA710" s="2"/>
    </row>
    <row r="711" spans="2:53" s="3" customFormat="1" x14ac:dyDescent="0.2">
      <c r="B711" s="1"/>
      <c r="D711" s="118"/>
      <c r="E711" s="84"/>
      <c r="F711" s="84"/>
      <c r="G711" s="83"/>
      <c r="H711" s="74"/>
      <c r="I711" s="74"/>
      <c r="J711" s="74"/>
      <c r="K711" s="74"/>
      <c r="L711" s="75"/>
      <c r="M711" s="75"/>
      <c r="N711" s="75"/>
      <c r="O711" s="65"/>
      <c r="P711" s="65"/>
      <c r="Q711" s="71"/>
      <c r="R711" s="71"/>
      <c r="S711" s="128"/>
      <c r="T711" s="128"/>
      <c r="U711" s="128"/>
      <c r="V711" s="128"/>
      <c r="W711" s="128"/>
      <c r="X711" s="128"/>
      <c r="Y711" s="128"/>
      <c r="Z711" s="128"/>
      <c r="AA711" s="128"/>
      <c r="AB711" s="128"/>
      <c r="AC711" s="128"/>
      <c r="AD711" s="128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128"/>
      <c r="AS711" s="5"/>
      <c r="AT711" s="5"/>
      <c r="AU711" s="5"/>
      <c r="AV711" s="5"/>
      <c r="AW711" s="5"/>
      <c r="AX711" s="5"/>
      <c r="AY711" s="5"/>
      <c r="AZ711" s="2"/>
      <c r="BA711" s="2"/>
    </row>
    <row r="712" spans="2:53" s="3" customFormat="1" x14ac:dyDescent="0.2">
      <c r="B712" s="1"/>
      <c r="D712" s="118"/>
      <c r="E712" s="84"/>
      <c r="F712" s="84"/>
      <c r="G712" s="83"/>
      <c r="H712" s="74"/>
      <c r="I712" s="74"/>
      <c r="J712" s="74"/>
      <c r="K712" s="74"/>
      <c r="L712" s="75"/>
      <c r="M712" s="75"/>
      <c r="N712" s="75"/>
      <c r="O712" s="65"/>
      <c r="P712" s="65"/>
      <c r="Q712" s="71"/>
      <c r="R712" s="71"/>
      <c r="S712" s="128"/>
      <c r="T712" s="128"/>
      <c r="U712" s="128"/>
      <c r="V712" s="128"/>
      <c r="W712" s="128"/>
      <c r="X712" s="128"/>
      <c r="Y712" s="128"/>
      <c r="Z712" s="128"/>
      <c r="AA712" s="128"/>
      <c r="AB712" s="128"/>
      <c r="AC712" s="128"/>
      <c r="AD712" s="128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128"/>
      <c r="AS712" s="5"/>
      <c r="AT712" s="5"/>
      <c r="AU712" s="5"/>
      <c r="AV712" s="5"/>
      <c r="AW712" s="5"/>
      <c r="AX712" s="5"/>
      <c r="AY712" s="5"/>
      <c r="AZ712" s="2"/>
      <c r="BA712" s="2"/>
    </row>
    <row r="713" spans="2:53" s="3" customFormat="1" x14ac:dyDescent="0.2">
      <c r="B713" s="1"/>
      <c r="D713" s="118"/>
      <c r="E713" s="84"/>
      <c r="F713" s="84"/>
      <c r="G713" s="83"/>
      <c r="H713" s="74"/>
      <c r="I713" s="74"/>
      <c r="J713" s="74"/>
      <c r="K713" s="74"/>
      <c r="L713" s="75"/>
      <c r="M713" s="75"/>
      <c r="N713" s="75"/>
      <c r="O713" s="65"/>
      <c r="P713" s="65"/>
      <c r="Q713" s="71"/>
      <c r="R713" s="71"/>
      <c r="S713" s="128"/>
      <c r="T713" s="128"/>
      <c r="U713" s="128"/>
      <c r="V713" s="128"/>
      <c r="W713" s="128"/>
      <c r="X713" s="128"/>
      <c r="Y713" s="128"/>
      <c r="Z713" s="128"/>
      <c r="AA713" s="128"/>
      <c r="AB713" s="128"/>
      <c r="AC713" s="128"/>
      <c r="AD713" s="128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128"/>
      <c r="AS713" s="5"/>
      <c r="AT713" s="5"/>
      <c r="AU713" s="5"/>
      <c r="AV713" s="5"/>
      <c r="AW713" s="5"/>
      <c r="AX713" s="5"/>
      <c r="AY713" s="5"/>
      <c r="AZ713" s="2"/>
      <c r="BA713" s="2"/>
    </row>
    <row r="714" spans="2:53" s="3" customFormat="1" x14ac:dyDescent="0.2">
      <c r="B714" s="1"/>
      <c r="D714" s="118"/>
      <c r="E714" s="84"/>
      <c r="F714" s="84"/>
      <c r="G714" s="83"/>
      <c r="H714" s="74"/>
      <c r="I714" s="74"/>
      <c r="J714" s="74"/>
      <c r="K714" s="74"/>
      <c r="L714" s="75"/>
      <c r="M714" s="75"/>
      <c r="N714" s="75"/>
      <c r="O714" s="65"/>
      <c r="P714" s="65"/>
      <c r="Q714" s="71"/>
      <c r="R714" s="71"/>
      <c r="S714" s="128"/>
      <c r="T714" s="128"/>
      <c r="U714" s="128"/>
      <c r="V714" s="128"/>
      <c r="W714" s="128"/>
      <c r="X714" s="128"/>
      <c r="Y714" s="128"/>
      <c r="Z714" s="128"/>
      <c r="AA714" s="128"/>
      <c r="AB714" s="128"/>
      <c r="AC714" s="128"/>
      <c r="AD714" s="128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128"/>
      <c r="AS714" s="5"/>
      <c r="AT714" s="5"/>
      <c r="AU714" s="5"/>
      <c r="AV714" s="5"/>
      <c r="AW714" s="5"/>
      <c r="AX714" s="5"/>
      <c r="AY714" s="5"/>
      <c r="AZ714" s="2"/>
      <c r="BA714" s="2"/>
    </row>
    <row r="715" spans="2:53" s="3" customFormat="1" x14ac:dyDescent="0.2">
      <c r="B715" s="1"/>
      <c r="D715" s="118"/>
      <c r="E715" s="84"/>
      <c r="F715" s="84"/>
      <c r="G715" s="83"/>
      <c r="H715" s="74"/>
      <c r="I715" s="74"/>
      <c r="J715" s="74"/>
      <c r="K715" s="74"/>
      <c r="L715" s="75"/>
      <c r="M715" s="75"/>
      <c r="N715" s="75"/>
      <c r="O715" s="65"/>
      <c r="P715" s="65"/>
      <c r="Q715" s="71"/>
      <c r="R715" s="71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28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128"/>
      <c r="AS715" s="5"/>
      <c r="AT715" s="5"/>
      <c r="AU715" s="5"/>
      <c r="AV715" s="5"/>
      <c r="AW715" s="5"/>
      <c r="AX715" s="5"/>
      <c r="AY715" s="5"/>
      <c r="AZ715" s="2"/>
      <c r="BA715" s="2"/>
    </row>
    <row r="716" spans="2:53" s="3" customFormat="1" x14ac:dyDescent="0.2">
      <c r="B716" s="1"/>
      <c r="D716" s="118"/>
      <c r="E716" s="84"/>
      <c r="F716" s="84"/>
      <c r="G716" s="83"/>
      <c r="H716" s="74"/>
      <c r="I716" s="74"/>
      <c r="J716" s="74"/>
      <c r="K716" s="74"/>
      <c r="L716" s="75"/>
      <c r="M716" s="75"/>
      <c r="N716" s="75"/>
      <c r="O716" s="65"/>
      <c r="P716" s="65"/>
      <c r="Q716" s="71"/>
      <c r="R716" s="71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8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128"/>
      <c r="AS716" s="5"/>
      <c r="AT716" s="5"/>
      <c r="AU716" s="5"/>
      <c r="AV716" s="5"/>
      <c r="AW716" s="5"/>
      <c r="AX716" s="5"/>
      <c r="AY716" s="5"/>
      <c r="AZ716" s="2"/>
      <c r="BA716" s="2"/>
    </row>
    <row r="717" spans="2:53" s="3" customFormat="1" x14ac:dyDescent="0.2">
      <c r="B717" s="1"/>
      <c r="D717" s="118"/>
      <c r="E717" s="84"/>
      <c r="F717" s="84"/>
      <c r="G717" s="83"/>
      <c r="H717" s="74"/>
      <c r="I717" s="74"/>
      <c r="J717" s="74"/>
      <c r="K717" s="74"/>
      <c r="L717" s="75"/>
      <c r="M717" s="75"/>
      <c r="N717" s="75"/>
      <c r="O717" s="65"/>
      <c r="P717" s="65"/>
      <c r="Q717" s="71"/>
      <c r="R717" s="71"/>
      <c r="S717" s="128"/>
      <c r="T717" s="128"/>
      <c r="U717" s="128"/>
      <c r="V717" s="128"/>
      <c r="W717" s="128"/>
      <c r="X717" s="128"/>
      <c r="Y717" s="128"/>
      <c r="Z717" s="128"/>
      <c r="AA717" s="128"/>
      <c r="AB717" s="128"/>
      <c r="AC717" s="128"/>
      <c r="AD717" s="128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128"/>
      <c r="AS717" s="5"/>
      <c r="AT717" s="5"/>
      <c r="AU717" s="5"/>
      <c r="AV717" s="5"/>
      <c r="AW717" s="5"/>
      <c r="AX717" s="5"/>
      <c r="AY717" s="5"/>
      <c r="AZ717" s="2"/>
      <c r="BA717" s="2"/>
    </row>
    <row r="718" spans="2:53" s="3" customFormat="1" x14ac:dyDescent="0.2">
      <c r="B718" s="1"/>
      <c r="D718" s="118"/>
      <c r="E718" s="84"/>
      <c r="F718" s="84"/>
      <c r="G718" s="83"/>
      <c r="H718" s="74"/>
      <c r="I718" s="74"/>
      <c r="J718" s="74"/>
      <c r="K718" s="74"/>
      <c r="L718" s="75"/>
      <c r="M718" s="75"/>
      <c r="N718" s="75"/>
      <c r="O718" s="65"/>
      <c r="P718" s="65"/>
      <c r="Q718" s="71"/>
      <c r="R718" s="71"/>
      <c r="S718" s="128"/>
      <c r="T718" s="128"/>
      <c r="U718" s="128"/>
      <c r="V718" s="128"/>
      <c r="W718" s="128"/>
      <c r="X718" s="128"/>
      <c r="Y718" s="128"/>
      <c r="Z718" s="128"/>
      <c r="AA718" s="128"/>
      <c r="AB718" s="128"/>
      <c r="AC718" s="128"/>
      <c r="AD718" s="128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128"/>
      <c r="AS718" s="5"/>
      <c r="AT718" s="5"/>
      <c r="AU718" s="5"/>
      <c r="AV718" s="5"/>
      <c r="AW718" s="5"/>
      <c r="AX718" s="5"/>
      <c r="AY718" s="5"/>
      <c r="AZ718" s="2"/>
      <c r="BA718" s="2"/>
    </row>
    <row r="719" spans="2:53" s="3" customFormat="1" x14ac:dyDescent="0.2">
      <c r="B719" s="1"/>
      <c r="D719" s="118"/>
      <c r="E719" s="84"/>
      <c r="F719" s="84"/>
      <c r="G719" s="83"/>
      <c r="H719" s="74"/>
      <c r="I719" s="74"/>
      <c r="J719" s="74"/>
      <c r="K719" s="74"/>
      <c r="L719" s="75"/>
      <c r="M719" s="75"/>
      <c r="N719" s="75"/>
      <c r="O719" s="65"/>
      <c r="P719" s="65"/>
      <c r="Q719" s="71"/>
      <c r="R719" s="71"/>
      <c r="S719" s="128"/>
      <c r="T719" s="128"/>
      <c r="U719" s="128"/>
      <c r="V719" s="128"/>
      <c r="W719" s="128"/>
      <c r="X719" s="128"/>
      <c r="Y719" s="128"/>
      <c r="Z719" s="128"/>
      <c r="AA719" s="128"/>
      <c r="AB719" s="128"/>
      <c r="AC719" s="128"/>
      <c r="AD719" s="128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128"/>
      <c r="AS719" s="5"/>
      <c r="AT719" s="5"/>
      <c r="AU719" s="5"/>
      <c r="AV719" s="5"/>
      <c r="AW719" s="5"/>
      <c r="AX719" s="5"/>
      <c r="AY719" s="5"/>
      <c r="AZ719" s="2"/>
      <c r="BA719" s="2"/>
    </row>
    <row r="720" spans="2:53" s="3" customFormat="1" x14ac:dyDescent="0.2">
      <c r="B720" s="1"/>
      <c r="D720" s="118"/>
      <c r="E720" s="84"/>
      <c r="F720" s="84"/>
      <c r="G720" s="83"/>
      <c r="H720" s="74"/>
      <c r="I720" s="74"/>
      <c r="J720" s="74"/>
      <c r="K720" s="74"/>
      <c r="L720" s="75"/>
      <c r="M720" s="75"/>
      <c r="N720" s="75"/>
      <c r="O720" s="65"/>
      <c r="P720" s="65"/>
      <c r="Q720" s="71"/>
      <c r="R720" s="71"/>
      <c r="S720" s="128"/>
      <c r="T720" s="128"/>
      <c r="U720" s="128"/>
      <c r="V720" s="128"/>
      <c r="W720" s="128"/>
      <c r="X720" s="128"/>
      <c r="Y720" s="128"/>
      <c r="Z720" s="128"/>
      <c r="AA720" s="128"/>
      <c r="AB720" s="128"/>
      <c r="AC720" s="128"/>
      <c r="AD720" s="128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128"/>
      <c r="AS720" s="5"/>
      <c r="AT720" s="5"/>
      <c r="AU720" s="5"/>
      <c r="AV720" s="5"/>
      <c r="AW720" s="5"/>
      <c r="AX720" s="5"/>
      <c r="AY720" s="5"/>
      <c r="AZ720" s="2"/>
      <c r="BA720" s="2"/>
    </row>
    <row r="721" spans="2:53" s="3" customFormat="1" x14ac:dyDescent="0.2">
      <c r="B721" s="1"/>
      <c r="D721" s="118"/>
      <c r="E721" s="84"/>
      <c r="F721" s="84"/>
      <c r="G721" s="83"/>
      <c r="H721" s="74"/>
      <c r="I721" s="74"/>
      <c r="J721" s="74"/>
      <c r="K721" s="74"/>
      <c r="L721" s="75"/>
      <c r="M721" s="75"/>
      <c r="N721" s="75"/>
      <c r="O721" s="65"/>
      <c r="P721" s="65"/>
      <c r="Q721" s="71"/>
      <c r="R721" s="71"/>
      <c r="S721" s="128"/>
      <c r="T721" s="128"/>
      <c r="U721" s="128"/>
      <c r="V721" s="128"/>
      <c r="W721" s="128"/>
      <c r="X721" s="128"/>
      <c r="Y721" s="128"/>
      <c r="Z721" s="128"/>
      <c r="AA721" s="128"/>
      <c r="AB721" s="128"/>
      <c r="AC721" s="128"/>
      <c r="AD721" s="128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128"/>
      <c r="AS721" s="5"/>
      <c r="AT721" s="5"/>
      <c r="AU721" s="5"/>
      <c r="AV721" s="5"/>
      <c r="AW721" s="5"/>
      <c r="AX721" s="5"/>
      <c r="AY721" s="5"/>
      <c r="AZ721" s="2"/>
      <c r="BA721" s="2"/>
    </row>
    <row r="722" spans="2:53" s="3" customFormat="1" x14ac:dyDescent="0.2">
      <c r="B722" s="1"/>
      <c r="D722" s="118"/>
      <c r="E722" s="84"/>
      <c r="F722" s="84"/>
      <c r="G722" s="83"/>
      <c r="H722" s="74"/>
      <c r="I722" s="74"/>
      <c r="J722" s="74"/>
      <c r="K722" s="74"/>
      <c r="L722" s="75"/>
      <c r="M722" s="75"/>
      <c r="N722" s="75"/>
      <c r="O722" s="65"/>
      <c r="P722" s="65"/>
      <c r="Q722" s="71"/>
      <c r="R722" s="71"/>
      <c r="S722" s="128"/>
      <c r="T722" s="128"/>
      <c r="U722" s="128"/>
      <c r="V722" s="128"/>
      <c r="W722" s="128"/>
      <c r="X722" s="128"/>
      <c r="Y722" s="128"/>
      <c r="Z722" s="128"/>
      <c r="AA722" s="128"/>
      <c r="AB722" s="128"/>
      <c r="AC722" s="128"/>
      <c r="AD722" s="128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128"/>
      <c r="AS722" s="5"/>
      <c r="AT722" s="5"/>
      <c r="AU722" s="5"/>
      <c r="AV722" s="5"/>
      <c r="AW722" s="5"/>
      <c r="AX722" s="5"/>
      <c r="AY722" s="5"/>
      <c r="AZ722" s="2"/>
      <c r="BA722" s="2"/>
    </row>
    <row r="723" spans="2:53" s="3" customFormat="1" x14ac:dyDescent="0.2">
      <c r="B723" s="1"/>
      <c r="D723" s="118"/>
      <c r="E723" s="84"/>
      <c r="F723" s="84"/>
      <c r="G723" s="83"/>
      <c r="H723" s="74"/>
      <c r="I723" s="74"/>
      <c r="J723" s="74"/>
      <c r="K723" s="74"/>
      <c r="L723" s="75"/>
      <c r="M723" s="75"/>
      <c r="N723" s="75"/>
      <c r="O723" s="65"/>
      <c r="P723" s="65"/>
      <c r="Q723" s="71"/>
      <c r="R723" s="71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28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128"/>
      <c r="AS723" s="5"/>
      <c r="AT723" s="5"/>
      <c r="AU723" s="5"/>
      <c r="AV723" s="5"/>
      <c r="AW723" s="5"/>
      <c r="AX723" s="5"/>
      <c r="AY723" s="5"/>
      <c r="AZ723" s="2"/>
      <c r="BA723" s="2"/>
    </row>
    <row r="724" spans="2:53" s="3" customFormat="1" x14ac:dyDescent="0.2">
      <c r="B724" s="1"/>
      <c r="D724" s="118"/>
      <c r="E724" s="84"/>
      <c r="F724" s="84"/>
      <c r="G724" s="83"/>
      <c r="H724" s="74"/>
      <c r="I724" s="74"/>
      <c r="J724" s="74"/>
      <c r="K724" s="74"/>
      <c r="L724" s="75"/>
      <c r="M724" s="75"/>
      <c r="N724" s="75"/>
      <c r="O724" s="65"/>
      <c r="P724" s="65"/>
      <c r="Q724" s="71"/>
      <c r="R724" s="71"/>
      <c r="S724" s="128"/>
      <c r="T724" s="128"/>
      <c r="U724" s="128"/>
      <c r="V724" s="128"/>
      <c r="W724" s="128"/>
      <c r="X724" s="128"/>
      <c r="Y724" s="128"/>
      <c r="Z724" s="128"/>
      <c r="AA724" s="128"/>
      <c r="AB724" s="128"/>
      <c r="AC724" s="128"/>
      <c r="AD724" s="128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128"/>
      <c r="AS724" s="5"/>
      <c r="AT724" s="5"/>
      <c r="AU724" s="5"/>
      <c r="AV724" s="5"/>
      <c r="AW724" s="5"/>
      <c r="AX724" s="5"/>
      <c r="AY724" s="5"/>
      <c r="AZ724" s="2"/>
      <c r="BA724" s="2"/>
    </row>
    <row r="725" spans="2:53" s="3" customFormat="1" x14ac:dyDescent="0.2">
      <c r="B725" s="1"/>
      <c r="D725" s="118"/>
      <c r="E725" s="84"/>
      <c r="F725" s="84"/>
      <c r="G725" s="83"/>
      <c r="H725" s="74"/>
      <c r="I725" s="74"/>
      <c r="J725" s="74"/>
      <c r="K725" s="74"/>
      <c r="L725" s="75"/>
      <c r="M725" s="75"/>
      <c r="N725" s="75"/>
      <c r="O725" s="65"/>
      <c r="P725" s="65"/>
      <c r="Q725" s="71"/>
      <c r="R725" s="71"/>
      <c r="S725" s="128"/>
      <c r="T725" s="128"/>
      <c r="U725" s="128"/>
      <c r="V725" s="128"/>
      <c r="W725" s="128"/>
      <c r="X725" s="128"/>
      <c r="Y725" s="128"/>
      <c r="Z725" s="128"/>
      <c r="AA725" s="128"/>
      <c r="AB725" s="128"/>
      <c r="AC725" s="128"/>
      <c r="AD725" s="128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128"/>
      <c r="AS725" s="5"/>
      <c r="AT725" s="5"/>
      <c r="AU725" s="5"/>
      <c r="AV725" s="5"/>
      <c r="AW725" s="5"/>
      <c r="AX725" s="5"/>
      <c r="AY725" s="5"/>
      <c r="AZ725" s="2"/>
      <c r="BA725" s="2"/>
    </row>
    <row r="726" spans="2:53" s="3" customFormat="1" x14ac:dyDescent="0.2">
      <c r="B726" s="1"/>
      <c r="D726" s="118"/>
      <c r="E726" s="84"/>
      <c r="F726" s="84"/>
      <c r="G726" s="83"/>
      <c r="H726" s="74"/>
      <c r="I726" s="74"/>
      <c r="J726" s="74"/>
      <c r="K726" s="74"/>
      <c r="L726" s="75"/>
      <c r="M726" s="75"/>
      <c r="N726" s="75"/>
      <c r="O726" s="65"/>
      <c r="P726" s="65"/>
      <c r="Q726" s="71"/>
      <c r="R726" s="71"/>
      <c r="S726" s="128"/>
      <c r="T726" s="128"/>
      <c r="U726" s="128"/>
      <c r="V726" s="128"/>
      <c r="W726" s="128"/>
      <c r="X726" s="128"/>
      <c r="Y726" s="128"/>
      <c r="Z726" s="128"/>
      <c r="AA726" s="128"/>
      <c r="AB726" s="128"/>
      <c r="AC726" s="128"/>
      <c r="AD726" s="128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128"/>
      <c r="AS726" s="5"/>
      <c r="AT726" s="5"/>
      <c r="AU726" s="5"/>
      <c r="AV726" s="5"/>
      <c r="AW726" s="5"/>
      <c r="AX726" s="5"/>
      <c r="AY726" s="5"/>
      <c r="AZ726" s="2"/>
      <c r="BA726" s="2"/>
    </row>
    <row r="727" spans="2:53" s="3" customFormat="1" x14ac:dyDescent="0.2">
      <c r="B727" s="1"/>
      <c r="D727" s="118"/>
      <c r="E727" s="84"/>
      <c r="F727" s="84"/>
      <c r="G727" s="83"/>
      <c r="H727" s="74"/>
      <c r="I727" s="74"/>
      <c r="J727" s="74"/>
      <c r="K727" s="74"/>
      <c r="L727" s="75"/>
      <c r="M727" s="75"/>
      <c r="N727" s="75"/>
      <c r="O727" s="65"/>
      <c r="P727" s="65"/>
      <c r="Q727" s="71"/>
      <c r="R727" s="71"/>
      <c r="S727" s="128"/>
      <c r="T727" s="128"/>
      <c r="U727" s="128"/>
      <c r="V727" s="128"/>
      <c r="W727" s="128"/>
      <c r="X727" s="128"/>
      <c r="Y727" s="128"/>
      <c r="Z727" s="128"/>
      <c r="AA727" s="128"/>
      <c r="AB727" s="128"/>
      <c r="AC727" s="128"/>
      <c r="AD727" s="128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128"/>
      <c r="AS727" s="5"/>
      <c r="AT727" s="5"/>
      <c r="AU727" s="5"/>
      <c r="AV727" s="5"/>
      <c r="AW727" s="5"/>
      <c r="AX727" s="5"/>
      <c r="AY727" s="5"/>
      <c r="AZ727" s="2"/>
      <c r="BA727" s="2"/>
    </row>
    <row r="728" spans="2:53" s="3" customFormat="1" x14ac:dyDescent="0.2">
      <c r="B728" s="1"/>
      <c r="D728" s="118"/>
      <c r="E728" s="84"/>
      <c r="F728" s="84"/>
      <c r="G728" s="83"/>
      <c r="H728" s="74"/>
      <c r="I728" s="74"/>
      <c r="J728" s="74"/>
      <c r="K728" s="74"/>
      <c r="L728" s="75"/>
      <c r="M728" s="75"/>
      <c r="N728" s="75"/>
      <c r="O728" s="65"/>
      <c r="P728" s="65"/>
      <c r="Q728" s="71"/>
      <c r="R728" s="71"/>
      <c r="S728" s="128"/>
      <c r="T728" s="128"/>
      <c r="U728" s="128"/>
      <c r="V728" s="128"/>
      <c r="W728" s="128"/>
      <c r="X728" s="128"/>
      <c r="Y728" s="128"/>
      <c r="Z728" s="128"/>
      <c r="AA728" s="128"/>
      <c r="AB728" s="128"/>
      <c r="AC728" s="128"/>
      <c r="AD728" s="128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128"/>
      <c r="AS728" s="5"/>
      <c r="AT728" s="5"/>
      <c r="AU728" s="5"/>
      <c r="AV728" s="5"/>
      <c r="AW728" s="5"/>
      <c r="AX728" s="5"/>
      <c r="AY728" s="5"/>
      <c r="AZ728" s="2"/>
      <c r="BA728" s="2"/>
    </row>
    <row r="729" spans="2:53" s="3" customFormat="1" x14ac:dyDescent="0.2">
      <c r="B729" s="1"/>
      <c r="D729" s="118"/>
      <c r="E729" s="84"/>
      <c r="F729" s="84"/>
      <c r="G729" s="83"/>
      <c r="H729" s="74"/>
      <c r="I729" s="74"/>
      <c r="J729" s="74"/>
      <c r="K729" s="74"/>
      <c r="L729" s="75"/>
      <c r="M729" s="75"/>
      <c r="N729" s="75"/>
      <c r="O729" s="65"/>
      <c r="P729" s="65"/>
      <c r="Q729" s="71"/>
      <c r="R729" s="71"/>
      <c r="S729" s="128"/>
      <c r="T729" s="128"/>
      <c r="U729" s="128"/>
      <c r="V729" s="128"/>
      <c r="W729" s="128"/>
      <c r="X729" s="128"/>
      <c r="Y729" s="128"/>
      <c r="Z729" s="128"/>
      <c r="AA729" s="128"/>
      <c r="AB729" s="128"/>
      <c r="AC729" s="128"/>
      <c r="AD729" s="128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128"/>
      <c r="AS729" s="5"/>
      <c r="AT729" s="5"/>
      <c r="AU729" s="5"/>
      <c r="AV729" s="5"/>
      <c r="AW729" s="5"/>
      <c r="AX729" s="5"/>
      <c r="AY729" s="5"/>
      <c r="AZ729" s="2"/>
      <c r="BA729" s="2"/>
    </row>
    <row r="730" spans="2:53" s="3" customFormat="1" x14ac:dyDescent="0.2">
      <c r="B730" s="1"/>
      <c r="D730" s="118"/>
      <c r="E730" s="84"/>
      <c r="F730" s="84"/>
      <c r="G730" s="83"/>
      <c r="H730" s="74"/>
      <c r="I730" s="74"/>
      <c r="J730" s="74"/>
      <c r="K730" s="74"/>
      <c r="L730" s="75"/>
      <c r="M730" s="75"/>
      <c r="N730" s="75"/>
      <c r="O730" s="65"/>
      <c r="P730" s="65"/>
      <c r="Q730" s="71"/>
      <c r="R730" s="71"/>
      <c r="S730" s="128"/>
      <c r="T730" s="128"/>
      <c r="U730" s="128"/>
      <c r="V730" s="128"/>
      <c r="W730" s="128"/>
      <c r="X730" s="128"/>
      <c r="Y730" s="128"/>
      <c r="Z730" s="128"/>
      <c r="AA730" s="128"/>
      <c r="AB730" s="128"/>
      <c r="AC730" s="128"/>
      <c r="AD730" s="128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128"/>
      <c r="AS730" s="5"/>
      <c r="AT730" s="5"/>
      <c r="AU730" s="5"/>
      <c r="AV730" s="5"/>
      <c r="AW730" s="5"/>
      <c r="AX730" s="5"/>
      <c r="AY730" s="5"/>
      <c r="AZ730" s="2"/>
      <c r="BA730" s="2"/>
    </row>
    <row r="731" spans="2:53" s="3" customFormat="1" x14ac:dyDescent="0.2">
      <c r="B731" s="1"/>
      <c r="D731" s="118"/>
      <c r="E731" s="84"/>
      <c r="F731" s="84"/>
      <c r="G731" s="83"/>
      <c r="H731" s="74"/>
      <c r="I731" s="74"/>
      <c r="J731" s="74"/>
      <c r="K731" s="74"/>
      <c r="L731" s="75"/>
      <c r="M731" s="75"/>
      <c r="N731" s="75"/>
      <c r="O731" s="65"/>
      <c r="P731" s="65"/>
      <c r="Q731" s="71"/>
      <c r="R731" s="71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28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128"/>
      <c r="AS731" s="5"/>
      <c r="AT731" s="5"/>
      <c r="AU731" s="5"/>
      <c r="AV731" s="5"/>
      <c r="AW731" s="5"/>
      <c r="AX731" s="5"/>
      <c r="AY731" s="5"/>
      <c r="AZ731" s="2"/>
      <c r="BA731" s="2"/>
    </row>
    <row r="732" spans="2:53" s="3" customFormat="1" x14ac:dyDescent="0.2">
      <c r="B732" s="1"/>
      <c r="D732" s="118"/>
      <c r="E732" s="84"/>
      <c r="F732" s="84"/>
      <c r="G732" s="83"/>
      <c r="H732" s="74"/>
      <c r="I732" s="74"/>
      <c r="J732" s="74"/>
      <c r="K732" s="74"/>
      <c r="L732" s="75"/>
      <c r="M732" s="75"/>
      <c r="N732" s="75"/>
      <c r="O732" s="65"/>
      <c r="P732" s="65"/>
      <c r="Q732" s="71"/>
      <c r="R732" s="71"/>
      <c r="S732" s="128"/>
      <c r="T732" s="128"/>
      <c r="U732" s="128"/>
      <c r="V732" s="128"/>
      <c r="W732" s="128"/>
      <c r="X732" s="128"/>
      <c r="Y732" s="128"/>
      <c r="Z732" s="128"/>
      <c r="AA732" s="128"/>
      <c r="AB732" s="128"/>
      <c r="AC732" s="128"/>
      <c r="AD732" s="128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128"/>
      <c r="AS732" s="5"/>
      <c r="AT732" s="5"/>
      <c r="AU732" s="5"/>
      <c r="AV732" s="5"/>
      <c r="AW732" s="5"/>
      <c r="AX732" s="5"/>
      <c r="AY732" s="5"/>
      <c r="AZ732" s="2"/>
      <c r="BA732" s="2"/>
    </row>
    <row r="733" spans="2:53" s="3" customFormat="1" x14ac:dyDescent="0.2">
      <c r="B733" s="1"/>
      <c r="D733" s="118"/>
      <c r="E733" s="84"/>
      <c r="F733" s="84"/>
      <c r="G733" s="83"/>
      <c r="H733" s="74"/>
      <c r="I733" s="74"/>
      <c r="J733" s="74"/>
      <c r="K733" s="74"/>
      <c r="L733" s="75"/>
      <c r="M733" s="75"/>
      <c r="N733" s="75"/>
      <c r="O733" s="65"/>
      <c r="P733" s="65"/>
      <c r="Q733" s="71"/>
      <c r="R733" s="71"/>
      <c r="S733" s="128"/>
      <c r="T733" s="128"/>
      <c r="U733" s="128"/>
      <c r="V733" s="128"/>
      <c r="W733" s="128"/>
      <c r="X733" s="128"/>
      <c r="Y733" s="128"/>
      <c r="Z733" s="128"/>
      <c r="AA733" s="128"/>
      <c r="AB733" s="128"/>
      <c r="AC733" s="128"/>
      <c r="AD733" s="128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128"/>
      <c r="AS733" s="5"/>
      <c r="AT733" s="5"/>
      <c r="AU733" s="5"/>
      <c r="AV733" s="5"/>
      <c r="AW733" s="5"/>
      <c r="AX733" s="5"/>
      <c r="AY733" s="5"/>
      <c r="AZ733" s="2"/>
      <c r="BA733" s="2"/>
    </row>
    <row r="734" spans="2:53" s="3" customFormat="1" x14ac:dyDescent="0.2">
      <c r="B734" s="1"/>
      <c r="D734" s="118"/>
      <c r="E734" s="84"/>
      <c r="F734" s="84"/>
      <c r="G734" s="83"/>
      <c r="H734" s="74"/>
      <c r="I734" s="74"/>
      <c r="J734" s="74"/>
      <c r="K734" s="74"/>
      <c r="L734" s="75"/>
      <c r="M734" s="75"/>
      <c r="N734" s="75"/>
      <c r="O734" s="65"/>
      <c r="P734" s="65"/>
      <c r="Q734" s="71"/>
      <c r="R734" s="71"/>
      <c r="S734" s="128"/>
      <c r="T734" s="128"/>
      <c r="U734" s="128"/>
      <c r="V734" s="128"/>
      <c r="W734" s="128"/>
      <c r="X734" s="128"/>
      <c r="Y734" s="128"/>
      <c r="Z734" s="128"/>
      <c r="AA734" s="128"/>
      <c r="AB734" s="128"/>
      <c r="AC734" s="128"/>
      <c r="AD734" s="128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128"/>
      <c r="AS734" s="5"/>
      <c r="AT734" s="5"/>
      <c r="AU734" s="5"/>
      <c r="AV734" s="5"/>
      <c r="AW734" s="5"/>
      <c r="AX734" s="5"/>
      <c r="AY734" s="5"/>
      <c r="AZ734" s="2"/>
      <c r="BA734" s="2"/>
    </row>
    <row r="735" spans="2:53" s="3" customFormat="1" x14ac:dyDescent="0.2">
      <c r="B735" s="1"/>
      <c r="D735" s="118"/>
      <c r="E735" s="84"/>
      <c r="F735" s="84"/>
      <c r="G735" s="83"/>
      <c r="H735" s="74"/>
      <c r="I735" s="74"/>
      <c r="J735" s="74"/>
      <c r="K735" s="74"/>
      <c r="L735" s="75"/>
      <c r="M735" s="75"/>
      <c r="N735" s="75"/>
      <c r="O735" s="65"/>
      <c r="P735" s="65"/>
      <c r="Q735" s="71"/>
      <c r="R735" s="71"/>
      <c r="S735" s="128"/>
      <c r="T735" s="128"/>
      <c r="U735" s="128"/>
      <c r="V735" s="128"/>
      <c r="W735" s="128"/>
      <c r="X735" s="128"/>
      <c r="Y735" s="128"/>
      <c r="Z735" s="128"/>
      <c r="AA735" s="128"/>
      <c r="AB735" s="128"/>
      <c r="AC735" s="128"/>
      <c r="AD735" s="128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128"/>
      <c r="AS735" s="5"/>
      <c r="AT735" s="5"/>
      <c r="AU735" s="5"/>
      <c r="AV735" s="5"/>
      <c r="AW735" s="5"/>
      <c r="AX735" s="5"/>
      <c r="AY735" s="5"/>
      <c r="AZ735" s="2"/>
      <c r="BA735" s="2"/>
    </row>
    <row r="736" spans="2:53" s="3" customFormat="1" x14ac:dyDescent="0.2">
      <c r="B736" s="1"/>
      <c r="D736" s="118"/>
      <c r="E736" s="84"/>
      <c r="F736" s="84"/>
      <c r="G736" s="83"/>
      <c r="H736" s="74"/>
      <c r="I736" s="74"/>
      <c r="J736" s="74"/>
      <c r="K736" s="74"/>
      <c r="L736" s="75"/>
      <c r="M736" s="75"/>
      <c r="N736" s="75"/>
      <c r="O736" s="65"/>
      <c r="P736" s="65"/>
      <c r="Q736" s="71"/>
      <c r="R736" s="71"/>
      <c r="S736" s="128"/>
      <c r="T736" s="128"/>
      <c r="U736" s="128"/>
      <c r="V736" s="128"/>
      <c r="W736" s="128"/>
      <c r="X736" s="128"/>
      <c r="Y736" s="128"/>
      <c r="Z736" s="128"/>
      <c r="AA736" s="128"/>
      <c r="AB736" s="128"/>
      <c r="AC736" s="128"/>
      <c r="AD736" s="128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128"/>
      <c r="AS736" s="5"/>
      <c r="AT736" s="5"/>
      <c r="AU736" s="5"/>
      <c r="AV736" s="5"/>
      <c r="AW736" s="5"/>
      <c r="AX736" s="5"/>
      <c r="AY736" s="5"/>
      <c r="AZ736" s="2"/>
      <c r="BA736" s="2"/>
    </row>
    <row r="737" spans="2:53" s="3" customFormat="1" x14ac:dyDescent="0.2">
      <c r="B737" s="1"/>
      <c r="D737" s="118"/>
      <c r="E737" s="84"/>
      <c r="F737" s="84"/>
      <c r="G737" s="83"/>
      <c r="H737" s="74"/>
      <c r="I737" s="74"/>
      <c r="J737" s="74"/>
      <c r="K737" s="74"/>
      <c r="L737" s="75"/>
      <c r="M737" s="75"/>
      <c r="N737" s="75"/>
      <c r="O737" s="65"/>
      <c r="P737" s="65"/>
      <c r="Q737" s="71"/>
      <c r="R737" s="71"/>
      <c r="S737" s="128"/>
      <c r="T737" s="128"/>
      <c r="U737" s="128"/>
      <c r="V737" s="128"/>
      <c r="W737" s="128"/>
      <c r="X737" s="128"/>
      <c r="Y737" s="128"/>
      <c r="Z737" s="128"/>
      <c r="AA737" s="128"/>
      <c r="AB737" s="128"/>
      <c r="AC737" s="128"/>
      <c r="AD737" s="128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128"/>
      <c r="AS737" s="5"/>
      <c r="AT737" s="5"/>
      <c r="AU737" s="5"/>
      <c r="AV737" s="5"/>
      <c r="AW737" s="5"/>
      <c r="AX737" s="5"/>
      <c r="AY737" s="5"/>
      <c r="AZ737" s="2"/>
      <c r="BA737" s="2"/>
    </row>
    <row r="738" spans="2:53" s="3" customFormat="1" x14ac:dyDescent="0.2">
      <c r="B738" s="1"/>
      <c r="D738" s="118"/>
      <c r="E738" s="84"/>
      <c r="F738" s="84"/>
      <c r="G738" s="83"/>
      <c r="H738" s="74"/>
      <c r="I738" s="74"/>
      <c r="J738" s="74"/>
      <c r="K738" s="74"/>
      <c r="L738" s="75"/>
      <c r="M738" s="75"/>
      <c r="N738" s="75"/>
      <c r="O738" s="65"/>
      <c r="P738" s="65"/>
      <c r="Q738" s="71"/>
      <c r="R738" s="71"/>
      <c r="S738" s="128"/>
      <c r="T738" s="128"/>
      <c r="U738" s="128"/>
      <c r="V738" s="128"/>
      <c r="W738" s="128"/>
      <c r="X738" s="128"/>
      <c r="Y738" s="128"/>
      <c r="Z738" s="128"/>
      <c r="AA738" s="128"/>
      <c r="AB738" s="128"/>
      <c r="AC738" s="128"/>
      <c r="AD738" s="128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128"/>
      <c r="AS738" s="5"/>
      <c r="AT738" s="5"/>
      <c r="AU738" s="5"/>
      <c r="AV738" s="5"/>
      <c r="AW738" s="5"/>
      <c r="AX738" s="5"/>
      <c r="AY738" s="5"/>
      <c r="AZ738" s="2"/>
      <c r="BA738" s="2"/>
    </row>
    <row r="739" spans="2:53" s="3" customFormat="1" x14ac:dyDescent="0.2">
      <c r="B739" s="1"/>
      <c r="D739" s="118"/>
      <c r="E739" s="84"/>
      <c r="F739" s="84"/>
      <c r="G739" s="83"/>
      <c r="H739" s="74"/>
      <c r="I739" s="74"/>
      <c r="J739" s="74"/>
      <c r="K739" s="74"/>
      <c r="L739" s="75"/>
      <c r="M739" s="75"/>
      <c r="N739" s="75"/>
      <c r="O739" s="65"/>
      <c r="P739" s="65"/>
      <c r="Q739" s="71"/>
      <c r="R739" s="71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28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128"/>
      <c r="AS739" s="5"/>
      <c r="AT739" s="5"/>
      <c r="AU739" s="5"/>
      <c r="AV739" s="5"/>
      <c r="AW739" s="5"/>
      <c r="AX739" s="5"/>
      <c r="AY739" s="5"/>
      <c r="AZ739" s="2"/>
      <c r="BA739" s="2"/>
    </row>
    <row r="740" spans="2:53" s="3" customFormat="1" x14ac:dyDescent="0.2">
      <c r="B740" s="1"/>
      <c r="D740" s="118"/>
      <c r="E740" s="84"/>
      <c r="F740" s="84"/>
      <c r="G740" s="83"/>
      <c r="H740" s="74"/>
      <c r="I740" s="74"/>
      <c r="J740" s="74"/>
      <c r="K740" s="74"/>
      <c r="L740" s="75"/>
      <c r="M740" s="75"/>
      <c r="N740" s="75"/>
      <c r="O740" s="65"/>
      <c r="P740" s="65"/>
      <c r="Q740" s="71"/>
      <c r="R740" s="71"/>
      <c r="S740" s="128"/>
      <c r="T740" s="128"/>
      <c r="U740" s="128"/>
      <c r="V740" s="128"/>
      <c r="W740" s="128"/>
      <c r="X740" s="128"/>
      <c r="Y740" s="128"/>
      <c r="Z740" s="128"/>
      <c r="AA740" s="128"/>
      <c r="AB740" s="128"/>
      <c r="AC740" s="128"/>
      <c r="AD740" s="128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128"/>
      <c r="AS740" s="5"/>
      <c r="AT740" s="5"/>
      <c r="AU740" s="5"/>
      <c r="AV740" s="5"/>
      <c r="AW740" s="5"/>
      <c r="AX740" s="5"/>
      <c r="AY740" s="5"/>
      <c r="AZ740" s="2"/>
      <c r="BA740" s="2"/>
    </row>
    <row r="741" spans="2:53" s="3" customFormat="1" x14ac:dyDescent="0.2">
      <c r="B741" s="1"/>
      <c r="D741" s="118"/>
      <c r="E741" s="84"/>
      <c r="F741" s="84"/>
      <c r="G741" s="83"/>
      <c r="H741" s="74"/>
      <c r="I741" s="74"/>
      <c r="J741" s="74"/>
      <c r="K741" s="74"/>
      <c r="L741" s="75"/>
      <c r="M741" s="75"/>
      <c r="N741" s="75"/>
      <c r="O741" s="65"/>
      <c r="P741" s="65"/>
      <c r="Q741" s="71"/>
      <c r="R741" s="71"/>
      <c r="S741" s="128"/>
      <c r="T741" s="128"/>
      <c r="U741" s="128"/>
      <c r="V741" s="128"/>
      <c r="W741" s="128"/>
      <c r="X741" s="128"/>
      <c r="Y741" s="128"/>
      <c r="Z741" s="128"/>
      <c r="AA741" s="128"/>
      <c r="AB741" s="128"/>
      <c r="AC741" s="128"/>
      <c r="AD741" s="128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128"/>
      <c r="AS741" s="5"/>
      <c r="AT741" s="5"/>
      <c r="AU741" s="5"/>
      <c r="AV741" s="5"/>
      <c r="AW741" s="5"/>
      <c r="AX741" s="5"/>
      <c r="AY741" s="5"/>
      <c r="AZ741" s="2"/>
      <c r="BA741" s="2"/>
    </row>
    <row r="742" spans="2:53" s="3" customFormat="1" x14ac:dyDescent="0.2">
      <c r="B742" s="1"/>
      <c r="D742" s="118"/>
      <c r="E742" s="84"/>
      <c r="F742" s="84"/>
      <c r="G742" s="83"/>
      <c r="H742" s="74"/>
      <c r="I742" s="74"/>
      <c r="J742" s="74"/>
      <c r="K742" s="74"/>
      <c r="L742" s="75"/>
      <c r="M742" s="75"/>
      <c r="N742" s="75"/>
      <c r="O742" s="65"/>
      <c r="P742" s="65"/>
      <c r="Q742" s="71"/>
      <c r="R742" s="71"/>
      <c r="S742" s="128"/>
      <c r="T742" s="128"/>
      <c r="U742" s="128"/>
      <c r="V742" s="128"/>
      <c r="W742" s="128"/>
      <c r="X742" s="128"/>
      <c r="Y742" s="128"/>
      <c r="Z742" s="128"/>
      <c r="AA742" s="128"/>
      <c r="AB742" s="128"/>
      <c r="AC742" s="128"/>
      <c r="AD742" s="128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128"/>
      <c r="AS742" s="5"/>
      <c r="AT742" s="5"/>
      <c r="AU742" s="5"/>
      <c r="AV742" s="5"/>
      <c r="AW742" s="5"/>
      <c r="AX742" s="5"/>
      <c r="AY742" s="5"/>
      <c r="AZ742" s="2"/>
      <c r="BA742" s="2"/>
    </row>
    <row r="743" spans="2:53" s="3" customFormat="1" x14ac:dyDescent="0.2">
      <c r="B743" s="1"/>
      <c r="D743" s="118"/>
      <c r="E743" s="84"/>
      <c r="F743" s="84"/>
      <c r="G743" s="83"/>
      <c r="H743" s="74"/>
      <c r="I743" s="74"/>
      <c r="J743" s="74"/>
      <c r="K743" s="74"/>
      <c r="L743" s="75"/>
      <c r="M743" s="75"/>
      <c r="N743" s="75"/>
      <c r="O743" s="65"/>
      <c r="P743" s="65"/>
      <c r="Q743" s="71"/>
      <c r="R743" s="71"/>
      <c r="S743" s="128"/>
      <c r="T743" s="128"/>
      <c r="U743" s="128"/>
      <c r="V743" s="128"/>
      <c r="W743" s="128"/>
      <c r="X743" s="128"/>
      <c r="Y743" s="128"/>
      <c r="Z743" s="128"/>
      <c r="AA743" s="128"/>
      <c r="AB743" s="128"/>
      <c r="AC743" s="128"/>
      <c r="AD743" s="128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128"/>
      <c r="AS743" s="5"/>
      <c r="AT743" s="5"/>
      <c r="AU743" s="5"/>
      <c r="AV743" s="5"/>
      <c r="AW743" s="5"/>
      <c r="AX743" s="5"/>
      <c r="AY743" s="5"/>
      <c r="AZ743" s="2"/>
      <c r="BA743" s="2"/>
    </row>
    <row r="744" spans="2:53" s="3" customFormat="1" x14ac:dyDescent="0.2">
      <c r="B744" s="1"/>
      <c r="D744" s="118"/>
      <c r="E744" s="84"/>
      <c r="F744" s="84"/>
      <c r="G744" s="83"/>
      <c r="H744" s="74"/>
      <c r="I744" s="74"/>
      <c r="J744" s="74"/>
      <c r="K744" s="74"/>
      <c r="L744" s="75"/>
      <c r="M744" s="75"/>
      <c r="N744" s="75"/>
      <c r="O744" s="65"/>
      <c r="P744" s="65"/>
      <c r="Q744" s="71"/>
      <c r="R744" s="71"/>
      <c r="S744" s="128"/>
      <c r="T744" s="128"/>
      <c r="U744" s="128"/>
      <c r="V744" s="128"/>
      <c r="W744" s="128"/>
      <c r="X744" s="128"/>
      <c r="Y744" s="128"/>
      <c r="Z744" s="128"/>
      <c r="AA744" s="128"/>
      <c r="AB744" s="128"/>
      <c r="AC744" s="128"/>
      <c r="AD744" s="128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128"/>
      <c r="AS744" s="5"/>
      <c r="AT744" s="5"/>
      <c r="AU744" s="5"/>
      <c r="AV744" s="5"/>
      <c r="AW744" s="5"/>
      <c r="AX744" s="5"/>
      <c r="AY744" s="5"/>
      <c r="AZ744" s="2"/>
      <c r="BA744" s="2"/>
    </row>
    <row r="745" spans="2:53" s="3" customFormat="1" x14ac:dyDescent="0.2">
      <c r="B745" s="1"/>
      <c r="D745" s="118"/>
      <c r="E745" s="84"/>
      <c r="F745" s="84"/>
      <c r="G745" s="83"/>
      <c r="H745" s="74"/>
      <c r="I745" s="74"/>
      <c r="J745" s="74"/>
      <c r="K745" s="74"/>
      <c r="L745" s="75"/>
      <c r="M745" s="75"/>
      <c r="N745" s="75"/>
      <c r="O745" s="65"/>
      <c r="P745" s="65"/>
      <c r="Q745" s="71"/>
      <c r="R745" s="71"/>
      <c r="S745" s="128"/>
      <c r="T745" s="128"/>
      <c r="U745" s="128"/>
      <c r="V745" s="128"/>
      <c r="W745" s="128"/>
      <c r="X745" s="128"/>
      <c r="Y745" s="128"/>
      <c r="Z745" s="128"/>
      <c r="AA745" s="128"/>
      <c r="AB745" s="128"/>
      <c r="AC745" s="128"/>
      <c r="AD745" s="128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128"/>
      <c r="AS745" s="5"/>
      <c r="AT745" s="5"/>
      <c r="AU745" s="5"/>
      <c r="AV745" s="5"/>
      <c r="AW745" s="5"/>
      <c r="AX745" s="5"/>
      <c r="AY745" s="5"/>
      <c r="AZ745" s="2"/>
      <c r="BA745" s="2"/>
    </row>
    <row r="746" spans="2:53" s="3" customFormat="1" x14ac:dyDescent="0.2">
      <c r="B746" s="1"/>
      <c r="D746" s="118"/>
      <c r="E746" s="84"/>
      <c r="F746" s="84"/>
      <c r="G746" s="83"/>
      <c r="H746" s="74"/>
      <c r="I746" s="74"/>
      <c r="J746" s="74"/>
      <c r="K746" s="74"/>
      <c r="L746" s="75"/>
      <c r="M746" s="75"/>
      <c r="N746" s="75"/>
      <c r="O746" s="65"/>
      <c r="P746" s="65"/>
      <c r="Q746" s="71"/>
      <c r="R746" s="71"/>
      <c r="S746" s="128"/>
      <c r="T746" s="128"/>
      <c r="U746" s="128"/>
      <c r="V746" s="128"/>
      <c r="W746" s="128"/>
      <c r="X746" s="128"/>
      <c r="Y746" s="128"/>
      <c r="Z746" s="128"/>
      <c r="AA746" s="128"/>
      <c r="AB746" s="128"/>
      <c r="AC746" s="128"/>
      <c r="AD746" s="128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128"/>
      <c r="AS746" s="5"/>
      <c r="AT746" s="5"/>
      <c r="AU746" s="5"/>
      <c r="AV746" s="5"/>
      <c r="AW746" s="5"/>
      <c r="AX746" s="5"/>
      <c r="AY746" s="5"/>
      <c r="AZ746" s="2"/>
      <c r="BA746" s="2"/>
    </row>
    <row r="747" spans="2:53" s="3" customFormat="1" x14ac:dyDescent="0.2">
      <c r="B747" s="1"/>
      <c r="D747" s="118"/>
      <c r="E747" s="84"/>
      <c r="F747" s="84"/>
      <c r="G747" s="83"/>
      <c r="H747" s="74"/>
      <c r="I747" s="74"/>
      <c r="J747" s="74"/>
      <c r="K747" s="74"/>
      <c r="L747" s="75"/>
      <c r="M747" s="75"/>
      <c r="N747" s="75"/>
      <c r="O747" s="65"/>
      <c r="P747" s="65"/>
      <c r="Q747" s="71"/>
      <c r="R747" s="71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28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128"/>
      <c r="AS747" s="5"/>
      <c r="AT747" s="5"/>
      <c r="AU747" s="5"/>
      <c r="AV747" s="5"/>
      <c r="AW747" s="5"/>
      <c r="AX747" s="5"/>
      <c r="AY747" s="5"/>
      <c r="AZ747" s="2"/>
      <c r="BA747" s="2"/>
    </row>
    <row r="748" spans="2:53" s="3" customFormat="1" x14ac:dyDescent="0.2">
      <c r="B748" s="1"/>
      <c r="D748" s="118"/>
      <c r="E748" s="84"/>
      <c r="F748" s="84"/>
      <c r="G748" s="83"/>
      <c r="H748" s="74"/>
      <c r="I748" s="74"/>
      <c r="J748" s="74"/>
      <c r="K748" s="74"/>
      <c r="L748" s="75"/>
      <c r="M748" s="75"/>
      <c r="N748" s="75"/>
      <c r="O748" s="65"/>
      <c r="P748" s="65"/>
      <c r="Q748" s="71"/>
      <c r="R748" s="71"/>
      <c r="S748" s="128"/>
      <c r="T748" s="128"/>
      <c r="U748" s="128"/>
      <c r="V748" s="128"/>
      <c r="W748" s="128"/>
      <c r="X748" s="128"/>
      <c r="Y748" s="128"/>
      <c r="Z748" s="128"/>
      <c r="AA748" s="128"/>
      <c r="AB748" s="128"/>
      <c r="AC748" s="128"/>
      <c r="AD748" s="128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128"/>
      <c r="AS748" s="5"/>
      <c r="AT748" s="5"/>
      <c r="AU748" s="5"/>
      <c r="AV748" s="5"/>
      <c r="AW748" s="5"/>
      <c r="AX748" s="5"/>
      <c r="AY748" s="5"/>
      <c r="AZ748" s="2"/>
      <c r="BA748" s="2"/>
    </row>
    <row r="749" spans="2:53" s="3" customFormat="1" x14ac:dyDescent="0.2">
      <c r="B749" s="1"/>
      <c r="D749" s="118"/>
      <c r="E749" s="84"/>
      <c r="F749" s="84"/>
      <c r="G749" s="83"/>
      <c r="H749" s="74"/>
      <c r="I749" s="74"/>
      <c r="J749" s="74"/>
      <c r="K749" s="74"/>
      <c r="L749" s="75"/>
      <c r="M749" s="75"/>
      <c r="N749" s="75"/>
      <c r="O749" s="65"/>
      <c r="P749" s="65"/>
      <c r="Q749" s="71"/>
      <c r="R749" s="71"/>
      <c r="S749" s="128"/>
      <c r="T749" s="128"/>
      <c r="U749" s="128"/>
      <c r="V749" s="128"/>
      <c r="W749" s="128"/>
      <c r="X749" s="128"/>
      <c r="Y749" s="128"/>
      <c r="Z749" s="128"/>
      <c r="AA749" s="128"/>
      <c r="AB749" s="128"/>
      <c r="AC749" s="128"/>
      <c r="AD749" s="128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128"/>
      <c r="AS749" s="5"/>
      <c r="AT749" s="5"/>
      <c r="AU749" s="5"/>
      <c r="AV749" s="5"/>
      <c r="AW749" s="5"/>
      <c r="AX749" s="5"/>
      <c r="AY749" s="5"/>
      <c r="AZ749" s="2"/>
      <c r="BA749" s="2"/>
    </row>
    <row r="750" spans="2:53" s="3" customFormat="1" x14ac:dyDescent="0.2">
      <c r="B750" s="1"/>
      <c r="D750" s="118"/>
      <c r="E750" s="84"/>
      <c r="F750" s="84"/>
      <c r="G750" s="83"/>
      <c r="H750" s="74"/>
      <c r="I750" s="74"/>
      <c r="J750" s="74"/>
      <c r="K750" s="74"/>
      <c r="L750" s="75"/>
      <c r="M750" s="75"/>
      <c r="N750" s="75"/>
      <c r="O750" s="65"/>
      <c r="P750" s="65"/>
      <c r="Q750" s="71"/>
      <c r="R750" s="71"/>
      <c r="S750" s="128"/>
      <c r="T750" s="128"/>
      <c r="U750" s="128"/>
      <c r="V750" s="128"/>
      <c r="W750" s="128"/>
      <c r="X750" s="128"/>
      <c r="Y750" s="128"/>
      <c r="Z750" s="128"/>
      <c r="AA750" s="128"/>
      <c r="AB750" s="128"/>
      <c r="AC750" s="128"/>
      <c r="AD750" s="128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128"/>
      <c r="AS750" s="5"/>
      <c r="AT750" s="5"/>
      <c r="AU750" s="5"/>
      <c r="AV750" s="5"/>
      <c r="AW750" s="5"/>
      <c r="AX750" s="5"/>
      <c r="AY750" s="5"/>
      <c r="AZ750" s="2"/>
      <c r="BA750" s="2"/>
    </row>
    <row r="751" spans="2:53" s="3" customFormat="1" x14ac:dyDescent="0.2">
      <c r="B751" s="1"/>
      <c r="D751" s="118"/>
      <c r="E751" s="84"/>
      <c r="F751" s="84"/>
      <c r="G751" s="83"/>
      <c r="H751" s="74"/>
      <c r="I751" s="74"/>
      <c r="J751" s="74"/>
      <c r="K751" s="74"/>
      <c r="L751" s="75"/>
      <c r="M751" s="75"/>
      <c r="N751" s="75"/>
      <c r="O751" s="65"/>
      <c r="P751" s="65"/>
      <c r="Q751" s="71"/>
      <c r="R751" s="71"/>
      <c r="S751" s="128"/>
      <c r="T751" s="128"/>
      <c r="U751" s="128"/>
      <c r="V751" s="128"/>
      <c r="W751" s="128"/>
      <c r="X751" s="128"/>
      <c r="Y751" s="128"/>
      <c r="Z751" s="128"/>
      <c r="AA751" s="128"/>
      <c r="AB751" s="128"/>
      <c r="AC751" s="128"/>
      <c r="AD751" s="128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128"/>
      <c r="AS751" s="5"/>
      <c r="AT751" s="5"/>
      <c r="AU751" s="5"/>
      <c r="AV751" s="5"/>
      <c r="AW751" s="5"/>
      <c r="AX751" s="5"/>
      <c r="AY751" s="5"/>
      <c r="AZ751" s="2"/>
      <c r="BA751" s="2"/>
    </row>
    <row r="752" spans="2:53" s="3" customFormat="1" x14ac:dyDescent="0.2">
      <c r="B752" s="1"/>
      <c r="D752" s="118"/>
      <c r="E752" s="84"/>
      <c r="F752" s="84"/>
      <c r="G752" s="83"/>
      <c r="H752" s="74"/>
      <c r="I752" s="74"/>
      <c r="J752" s="74"/>
      <c r="K752" s="74"/>
      <c r="L752" s="75"/>
      <c r="M752" s="75"/>
      <c r="N752" s="75"/>
      <c r="O752" s="65"/>
      <c r="P752" s="65"/>
      <c r="Q752" s="71"/>
      <c r="R752" s="71"/>
      <c r="S752" s="128"/>
      <c r="T752" s="128"/>
      <c r="U752" s="128"/>
      <c r="V752" s="128"/>
      <c r="W752" s="128"/>
      <c r="X752" s="128"/>
      <c r="Y752" s="128"/>
      <c r="Z752" s="128"/>
      <c r="AA752" s="128"/>
      <c r="AB752" s="128"/>
      <c r="AC752" s="128"/>
      <c r="AD752" s="128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128"/>
      <c r="AS752" s="5"/>
      <c r="AT752" s="5"/>
      <c r="AU752" s="5"/>
      <c r="AV752" s="5"/>
      <c r="AW752" s="5"/>
      <c r="AX752" s="5"/>
      <c r="AY752" s="5"/>
      <c r="AZ752" s="2"/>
      <c r="BA752" s="2"/>
    </row>
    <row r="753" spans="2:53" s="3" customFormat="1" x14ac:dyDescent="0.2">
      <c r="B753" s="1"/>
      <c r="D753" s="118"/>
      <c r="E753" s="84"/>
      <c r="F753" s="84"/>
      <c r="G753" s="83"/>
      <c r="H753" s="74"/>
      <c r="I753" s="74"/>
      <c r="J753" s="74"/>
      <c r="K753" s="74"/>
      <c r="L753" s="75"/>
      <c r="M753" s="75"/>
      <c r="N753" s="75"/>
      <c r="O753" s="65"/>
      <c r="P753" s="65"/>
      <c r="Q753" s="71"/>
      <c r="R753" s="71"/>
      <c r="S753" s="128"/>
      <c r="T753" s="128"/>
      <c r="U753" s="128"/>
      <c r="V753" s="128"/>
      <c r="W753" s="128"/>
      <c r="X753" s="128"/>
      <c r="Y753" s="128"/>
      <c r="Z753" s="128"/>
      <c r="AA753" s="128"/>
      <c r="AB753" s="128"/>
      <c r="AC753" s="128"/>
      <c r="AD753" s="128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128"/>
      <c r="AS753" s="5"/>
      <c r="AT753" s="5"/>
      <c r="AU753" s="5"/>
      <c r="AV753" s="5"/>
      <c r="AW753" s="5"/>
      <c r="AX753" s="5"/>
      <c r="AY753" s="5"/>
      <c r="AZ753" s="2"/>
      <c r="BA753" s="2"/>
    </row>
    <row r="754" spans="2:53" s="3" customFormat="1" x14ac:dyDescent="0.2">
      <c r="B754" s="1"/>
      <c r="D754" s="118"/>
      <c r="E754" s="84"/>
      <c r="F754" s="84"/>
      <c r="G754" s="83"/>
      <c r="H754" s="74"/>
      <c r="I754" s="74"/>
      <c r="J754" s="74"/>
      <c r="K754" s="74"/>
      <c r="L754" s="75"/>
      <c r="M754" s="75"/>
      <c r="N754" s="75"/>
      <c r="O754" s="65"/>
      <c r="P754" s="65"/>
      <c r="Q754" s="71"/>
      <c r="R754" s="71"/>
      <c r="S754" s="128"/>
      <c r="T754" s="128"/>
      <c r="U754" s="128"/>
      <c r="V754" s="128"/>
      <c r="W754" s="128"/>
      <c r="X754" s="128"/>
      <c r="Y754" s="128"/>
      <c r="Z754" s="128"/>
      <c r="AA754" s="128"/>
      <c r="AB754" s="128"/>
      <c r="AC754" s="128"/>
      <c r="AD754" s="128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128"/>
      <c r="AS754" s="5"/>
      <c r="AT754" s="5"/>
      <c r="AU754" s="5"/>
      <c r="AV754" s="5"/>
      <c r="AW754" s="5"/>
      <c r="AX754" s="5"/>
      <c r="AY754" s="5"/>
      <c r="AZ754" s="2"/>
      <c r="BA754" s="2"/>
    </row>
    <row r="755" spans="2:53" s="3" customFormat="1" x14ac:dyDescent="0.2">
      <c r="B755" s="1"/>
      <c r="D755" s="118"/>
      <c r="E755" s="84"/>
      <c r="F755" s="84"/>
      <c r="G755" s="83"/>
      <c r="H755" s="74"/>
      <c r="I755" s="74"/>
      <c r="J755" s="74"/>
      <c r="K755" s="74"/>
      <c r="L755" s="75"/>
      <c r="M755" s="75"/>
      <c r="N755" s="75"/>
      <c r="O755" s="65"/>
      <c r="P755" s="65"/>
      <c r="Q755" s="71"/>
      <c r="R755" s="71"/>
      <c r="S755" s="128"/>
      <c r="T755" s="128"/>
      <c r="U755" s="128"/>
      <c r="V755" s="128"/>
      <c r="W755" s="128"/>
      <c r="X755" s="128"/>
      <c r="Y755" s="128"/>
      <c r="Z755" s="128"/>
      <c r="AA755" s="128"/>
      <c r="AB755" s="128"/>
      <c r="AC755" s="128"/>
      <c r="AD755" s="128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128"/>
      <c r="AS755" s="5"/>
      <c r="AT755" s="5"/>
      <c r="AU755" s="5"/>
      <c r="AV755" s="5"/>
      <c r="AW755" s="5"/>
      <c r="AX755" s="5"/>
      <c r="AY755" s="5"/>
      <c r="AZ755" s="2"/>
      <c r="BA755" s="2"/>
    </row>
    <row r="756" spans="2:53" s="3" customFormat="1" x14ac:dyDescent="0.2">
      <c r="B756" s="1"/>
      <c r="D756" s="118"/>
      <c r="E756" s="84"/>
      <c r="F756" s="84"/>
      <c r="G756" s="83"/>
      <c r="H756" s="74"/>
      <c r="I756" s="74"/>
      <c r="J756" s="74"/>
      <c r="K756" s="74"/>
      <c r="L756" s="75"/>
      <c r="M756" s="75"/>
      <c r="N756" s="75"/>
      <c r="O756" s="65"/>
      <c r="P756" s="65"/>
      <c r="Q756" s="71"/>
      <c r="R756" s="71"/>
      <c r="S756" s="128"/>
      <c r="T756" s="128"/>
      <c r="U756" s="128"/>
      <c r="V756" s="128"/>
      <c r="W756" s="128"/>
      <c r="X756" s="128"/>
      <c r="Y756" s="128"/>
      <c r="Z756" s="128"/>
      <c r="AA756" s="128"/>
      <c r="AB756" s="128"/>
      <c r="AC756" s="128"/>
      <c r="AD756" s="128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128"/>
      <c r="AS756" s="5"/>
      <c r="AT756" s="5"/>
      <c r="AU756" s="5"/>
      <c r="AV756" s="5"/>
      <c r="AW756" s="5"/>
      <c r="AX756" s="5"/>
      <c r="AY756" s="5"/>
      <c r="AZ756" s="2"/>
      <c r="BA756" s="2"/>
    </row>
    <row r="757" spans="2:53" s="3" customFormat="1" x14ac:dyDescent="0.2">
      <c r="B757" s="1"/>
      <c r="D757" s="118"/>
      <c r="E757" s="84"/>
      <c r="F757" s="84"/>
      <c r="G757" s="83"/>
      <c r="H757" s="74"/>
      <c r="I757" s="74"/>
      <c r="J757" s="74"/>
      <c r="K757" s="74"/>
      <c r="L757" s="75"/>
      <c r="M757" s="75"/>
      <c r="N757" s="75"/>
      <c r="O757" s="65"/>
      <c r="P757" s="65"/>
      <c r="Q757" s="71"/>
      <c r="R757" s="71"/>
      <c r="S757" s="128"/>
      <c r="T757" s="128"/>
      <c r="U757" s="128"/>
      <c r="V757" s="128"/>
      <c r="W757" s="128"/>
      <c r="X757" s="128"/>
      <c r="Y757" s="128"/>
      <c r="Z757" s="128"/>
      <c r="AA757" s="128"/>
      <c r="AB757" s="128"/>
      <c r="AC757" s="128"/>
      <c r="AD757" s="128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128"/>
      <c r="AS757" s="5"/>
      <c r="AT757" s="5"/>
      <c r="AU757" s="5"/>
      <c r="AV757" s="5"/>
      <c r="AW757" s="5"/>
      <c r="AX757" s="5"/>
      <c r="AY757" s="5"/>
      <c r="AZ757" s="2"/>
      <c r="BA757" s="2"/>
    </row>
    <row r="758" spans="2:53" s="3" customFormat="1" x14ac:dyDescent="0.2">
      <c r="B758" s="1"/>
      <c r="D758" s="118"/>
      <c r="E758" s="84"/>
      <c r="F758" s="84"/>
      <c r="G758" s="83"/>
      <c r="H758" s="74"/>
      <c r="I758" s="74"/>
      <c r="J758" s="74"/>
      <c r="K758" s="74"/>
      <c r="L758" s="75"/>
      <c r="M758" s="75"/>
      <c r="N758" s="75"/>
      <c r="O758" s="65"/>
      <c r="P758" s="65"/>
      <c r="Q758" s="71"/>
      <c r="R758" s="71"/>
      <c r="S758" s="128"/>
      <c r="T758" s="128"/>
      <c r="U758" s="128"/>
      <c r="V758" s="128"/>
      <c r="W758" s="128"/>
      <c r="X758" s="128"/>
      <c r="Y758" s="128"/>
      <c r="Z758" s="128"/>
      <c r="AA758" s="128"/>
      <c r="AB758" s="128"/>
      <c r="AC758" s="128"/>
      <c r="AD758" s="128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128"/>
      <c r="AS758" s="5"/>
      <c r="AT758" s="5"/>
      <c r="AU758" s="5"/>
      <c r="AV758" s="5"/>
      <c r="AW758" s="5"/>
      <c r="AX758" s="5"/>
      <c r="AY758" s="5"/>
      <c r="AZ758" s="2"/>
      <c r="BA758" s="2"/>
    </row>
    <row r="759" spans="2:53" s="3" customFormat="1" x14ac:dyDescent="0.2">
      <c r="B759" s="1"/>
      <c r="D759" s="118"/>
      <c r="E759" s="84"/>
      <c r="F759" s="84"/>
      <c r="G759" s="83"/>
      <c r="H759" s="74"/>
      <c r="I759" s="74"/>
      <c r="J759" s="74"/>
      <c r="K759" s="74"/>
      <c r="L759" s="75"/>
      <c r="M759" s="75"/>
      <c r="N759" s="75"/>
      <c r="O759" s="65"/>
      <c r="P759" s="65"/>
      <c r="Q759" s="71"/>
      <c r="R759" s="71"/>
      <c r="S759" s="128"/>
      <c r="T759" s="128"/>
      <c r="U759" s="128"/>
      <c r="V759" s="128"/>
      <c r="W759" s="128"/>
      <c r="X759" s="128"/>
      <c r="Y759" s="128"/>
      <c r="Z759" s="128"/>
      <c r="AA759" s="128"/>
      <c r="AB759" s="128"/>
      <c r="AC759" s="128"/>
      <c r="AD759" s="128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128"/>
      <c r="AS759" s="5"/>
      <c r="AT759" s="5"/>
      <c r="AU759" s="5"/>
      <c r="AV759" s="5"/>
      <c r="AW759" s="5"/>
      <c r="AX759" s="5"/>
      <c r="AY759" s="5"/>
      <c r="AZ759" s="2"/>
      <c r="BA759" s="2"/>
    </row>
    <row r="760" spans="2:53" s="3" customFormat="1" x14ac:dyDescent="0.2">
      <c r="B760" s="1"/>
      <c r="D760" s="118"/>
      <c r="E760" s="84"/>
      <c r="F760" s="84"/>
      <c r="G760" s="83"/>
      <c r="H760" s="74"/>
      <c r="I760" s="74"/>
      <c r="J760" s="74"/>
      <c r="K760" s="74"/>
      <c r="L760" s="75"/>
      <c r="M760" s="75"/>
      <c r="N760" s="75"/>
      <c r="O760" s="65"/>
      <c r="P760" s="65"/>
      <c r="Q760" s="71"/>
      <c r="R760" s="71"/>
      <c r="S760" s="128"/>
      <c r="T760" s="128"/>
      <c r="U760" s="128"/>
      <c r="V760" s="128"/>
      <c r="W760" s="128"/>
      <c r="X760" s="128"/>
      <c r="Y760" s="128"/>
      <c r="Z760" s="128"/>
      <c r="AA760" s="128"/>
      <c r="AB760" s="128"/>
      <c r="AC760" s="128"/>
      <c r="AD760" s="128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128"/>
      <c r="AS760" s="5"/>
      <c r="AT760" s="5"/>
      <c r="AU760" s="5"/>
      <c r="AV760" s="5"/>
      <c r="AW760" s="5"/>
      <c r="AX760" s="5"/>
      <c r="AY760" s="5"/>
      <c r="AZ760" s="2"/>
      <c r="BA760" s="2"/>
    </row>
    <row r="761" spans="2:53" s="3" customFormat="1" x14ac:dyDescent="0.2">
      <c r="B761" s="1"/>
      <c r="D761" s="118"/>
      <c r="E761" s="84"/>
      <c r="F761" s="84"/>
      <c r="G761" s="83"/>
      <c r="H761" s="74"/>
      <c r="I761" s="74"/>
      <c r="J761" s="74"/>
      <c r="K761" s="74"/>
      <c r="L761" s="75"/>
      <c r="M761" s="75"/>
      <c r="N761" s="75"/>
      <c r="O761" s="65"/>
      <c r="P761" s="65"/>
      <c r="Q761" s="71"/>
      <c r="R761" s="71"/>
      <c r="S761" s="128"/>
      <c r="T761" s="128"/>
      <c r="U761" s="128"/>
      <c r="V761" s="128"/>
      <c r="W761" s="128"/>
      <c r="X761" s="128"/>
      <c r="Y761" s="128"/>
      <c r="Z761" s="128"/>
      <c r="AA761" s="128"/>
      <c r="AB761" s="128"/>
      <c r="AC761" s="128"/>
      <c r="AD761" s="128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128"/>
      <c r="AS761" s="5"/>
      <c r="AT761" s="5"/>
      <c r="AU761" s="5"/>
      <c r="AV761" s="5"/>
      <c r="AW761" s="5"/>
      <c r="AX761" s="5"/>
      <c r="AY761" s="5"/>
      <c r="AZ761" s="2"/>
      <c r="BA761" s="2"/>
    </row>
    <row r="762" spans="2:53" s="3" customFormat="1" x14ac:dyDescent="0.2">
      <c r="B762" s="1"/>
      <c r="D762" s="118"/>
      <c r="E762" s="84"/>
      <c r="F762" s="84"/>
      <c r="G762" s="83"/>
      <c r="H762" s="74"/>
      <c r="I762" s="74"/>
      <c r="J762" s="74"/>
      <c r="K762" s="74"/>
      <c r="L762" s="75"/>
      <c r="M762" s="75"/>
      <c r="N762" s="75"/>
      <c r="O762" s="65"/>
      <c r="P762" s="65"/>
      <c r="Q762" s="71"/>
      <c r="R762" s="71"/>
      <c r="S762" s="128"/>
      <c r="T762" s="128"/>
      <c r="U762" s="128"/>
      <c r="V762" s="128"/>
      <c r="W762" s="128"/>
      <c r="X762" s="128"/>
      <c r="Y762" s="128"/>
      <c r="Z762" s="128"/>
      <c r="AA762" s="128"/>
      <c r="AB762" s="128"/>
      <c r="AC762" s="128"/>
      <c r="AD762" s="128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128"/>
      <c r="AS762" s="5"/>
      <c r="AT762" s="5"/>
      <c r="AU762" s="5"/>
      <c r="AV762" s="5"/>
      <c r="AW762" s="5"/>
      <c r="AX762" s="5"/>
      <c r="AY762" s="5"/>
      <c r="AZ762" s="2"/>
      <c r="BA762" s="2"/>
    </row>
    <row r="763" spans="2:53" s="3" customFormat="1" x14ac:dyDescent="0.2">
      <c r="B763" s="1"/>
      <c r="D763" s="118"/>
      <c r="E763" s="84"/>
      <c r="F763" s="84"/>
      <c r="G763" s="83"/>
      <c r="H763" s="74"/>
      <c r="I763" s="74"/>
      <c r="J763" s="74"/>
      <c r="K763" s="74"/>
      <c r="L763" s="75"/>
      <c r="M763" s="75"/>
      <c r="N763" s="75"/>
      <c r="O763" s="65"/>
      <c r="P763" s="65"/>
      <c r="Q763" s="71"/>
      <c r="R763" s="71"/>
      <c r="S763" s="128"/>
      <c r="T763" s="128"/>
      <c r="U763" s="128"/>
      <c r="V763" s="128"/>
      <c r="W763" s="128"/>
      <c r="X763" s="128"/>
      <c r="Y763" s="128"/>
      <c r="Z763" s="128"/>
      <c r="AA763" s="128"/>
      <c r="AB763" s="128"/>
      <c r="AC763" s="128"/>
      <c r="AD763" s="128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128"/>
      <c r="AS763" s="5"/>
      <c r="AT763" s="5"/>
      <c r="AU763" s="5"/>
      <c r="AV763" s="5"/>
      <c r="AW763" s="5"/>
      <c r="AX763" s="5"/>
      <c r="AY763" s="5"/>
      <c r="AZ763" s="2"/>
      <c r="BA763" s="2"/>
    </row>
    <row r="764" spans="2:53" s="3" customFormat="1" x14ac:dyDescent="0.2">
      <c r="B764" s="1"/>
      <c r="D764" s="118"/>
      <c r="E764" s="84"/>
      <c r="F764" s="84"/>
      <c r="G764" s="83"/>
      <c r="H764" s="74"/>
      <c r="I764" s="74"/>
      <c r="J764" s="74"/>
      <c r="K764" s="74"/>
      <c r="L764" s="75"/>
      <c r="M764" s="75"/>
      <c r="N764" s="75"/>
      <c r="O764" s="65"/>
      <c r="P764" s="65"/>
      <c r="Q764" s="71"/>
      <c r="R764" s="71"/>
      <c r="S764" s="128"/>
      <c r="T764" s="128"/>
      <c r="U764" s="128"/>
      <c r="V764" s="128"/>
      <c r="W764" s="128"/>
      <c r="X764" s="128"/>
      <c r="Y764" s="128"/>
      <c r="Z764" s="128"/>
      <c r="AA764" s="128"/>
      <c r="AB764" s="128"/>
      <c r="AC764" s="128"/>
      <c r="AD764" s="128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128"/>
      <c r="AS764" s="5"/>
      <c r="AT764" s="5"/>
      <c r="AU764" s="5"/>
      <c r="AV764" s="5"/>
      <c r="AW764" s="5"/>
      <c r="AX764" s="5"/>
      <c r="AY764" s="5"/>
      <c r="AZ764" s="2"/>
      <c r="BA764" s="2"/>
    </row>
    <row r="765" spans="2:53" s="3" customFormat="1" x14ac:dyDescent="0.2">
      <c r="B765" s="1"/>
      <c r="D765" s="118"/>
      <c r="E765" s="84"/>
      <c r="F765" s="84"/>
      <c r="G765" s="83"/>
      <c r="H765" s="74"/>
      <c r="I765" s="74"/>
      <c r="J765" s="74"/>
      <c r="K765" s="74"/>
      <c r="L765" s="75"/>
      <c r="M765" s="75"/>
      <c r="N765" s="75"/>
      <c r="O765" s="65"/>
      <c r="P765" s="65"/>
      <c r="Q765" s="71"/>
      <c r="R765" s="71"/>
      <c r="S765" s="128"/>
      <c r="T765" s="128"/>
      <c r="U765" s="128"/>
      <c r="V765" s="128"/>
      <c r="W765" s="128"/>
      <c r="X765" s="128"/>
      <c r="Y765" s="128"/>
      <c r="Z765" s="128"/>
      <c r="AA765" s="128"/>
      <c r="AB765" s="128"/>
      <c r="AC765" s="128"/>
      <c r="AD765" s="128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128"/>
      <c r="AS765" s="5"/>
      <c r="AT765" s="5"/>
      <c r="AU765" s="5"/>
      <c r="AV765" s="5"/>
      <c r="AW765" s="5"/>
      <c r="AX765" s="5"/>
      <c r="AY765" s="5"/>
      <c r="AZ765" s="2"/>
      <c r="BA765" s="2"/>
    </row>
    <row r="766" spans="2:53" s="3" customFormat="1" x14ac:dyDescent="0.2">
      <c r="B766" s="1"/>
      <c r="D766" s="118"/>
      <c r="E766" s="84"/>
      <c r="F766" s="84"/>
      <c r="G766" s="83"/>
      <c r="H766" s="74"/>
      <c r="I766" s="74"/>
      <c r="J766" s="74"/>
      <c r="K766" s="74"/>
      <c r="L766" s="75"/>
      <c r="M766" s="75"/>
      <c r="N766" s="75"/>
      <c r="O766" s="65"/>
      <c r="P766" s="65"/>
      <c r="Q766" s="71"/>
      <c r="R766" s="71"/>
      <c r="S766" s="128"/>
      <c r="T766" s="128"/>
      <c r="U766" s="128"/>
      <c r="V766" s="128"/>
      <c r="W766" s="128"/>
      <c r="X766" s="128"/>
      <c r="Y766" s="128"/>
      <c r="Z766" s="128"/>
      <c r="AA766" s="128"/>
      <c r="AB766" s="128"/>
      <c r="AC766" s="128"/>
      <c r="AD766" s="128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128"/>
      <c r="AS766" s="5"/>
      <c r="AT766" s="5"/>
      <c r="AU766" s="5"/>
      <c r="AV766" s="5"/>
      <c r="AW766" s="5"/>
      <c r="AX766" s="5"/>
      <c r="AY766" s="5"/>
      <c r="AZ766" s="2"/>
      <c r="BA766" s="2"/>
    </row>
    <row r="767" spans="2:53" s="3" customFormat="1" x14ac:dyDescent="0.2">
      <c r="B767" s="1"/>
      <c r="D767" s="118"/>
      <c r="E767" s="84"/>
      <c r="F767" s="84"/>
      <c r="G767" s="83"/>
      <c r="H767" s="74"/>
      <c r="I767" s="74"/>
      <c r="J767" s="74"/>
      <c r="K767" s="74"/>
      <c r="L767" s="75"/>
      <c r="M767" s="75"/>
      <c r="N767" s="75"/>
      <c r="O767" s="65"/>
      <c r="P767" s="65"/>
      <c r="Q767" s="71"/>
      <c r="R767" s="71"/>
      <c r="S767" s="128"/>
      <c r="T767" s="128"/>
      <c r="U767" s="128"/>
      <c r="V767" s="128"/>
      <c r="W767" s="128"/>
      <c r="X767" s="128"/>
      <c r="Y767" s="128"/>
      <c r="Z767" s="128"/>
      <c r="AA767" s="128"/>
      <c r="AB767" s="128"/>
      <c r="AC767" s="128"/>
      <c r="AD767" s="128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128"/>
      <c r="AS767" s="5"/>
      <c r="AT767" s="5"/>
      <c r="AU767" s="5"/>
      <c r="AV767" s="5"/>
      <c r="AW767" s="5"/>
      <c r="AX767" s="5"/>
      <c r="AY767" s="5"/>
      <c r="AZ767" s="2"/>
      <c r="BA767" s="2"/>
    </row>
    <row r="768" spans="2:53" s="3" customFormat="1" x14ac:dyDescent="0.2">
      <c r="B768" s="1"/>
      <c r="D768" s="118"/>
      <c r="E768" s="84"/>
      <c r="F768" s="84"/>
      <c r="G768" s="83"/>
      <c r="H768" s="74"/>
      <c r="I768" s="74"/>
      <c r="J768" s="74"/>
      <c r="K768" s="74"/>
      <c r="L768" s="75"/>
      <c r="M768" s="75"/>
      <c r="N768" s="75"/>
      <c r="O768" s="65"/>
      <c r="P768" s="65"/>
      <c r="Q768" s="71"/>
      <c r="R768" s="71"/>
      <c r="S768" s="128"/>
      <c r="T768" s="128"/>
      <c r="U768" s="128"/>
      <c r="V768" s="128"/>
      <c r="W768" s="128"/>
      <c r="X768" s="128"/>
      <c r="Y768" s="128"/>
      <c r="Z768" s="128"/>
      <c r="AA768" s="128"/>
      <c r="AB768" s="128"/>
      <c r="AC768" s="128"/>
      <c r="AD768" s="128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128"/>
      <c r="AS768" s="5"/>
      <c r="AT768" s="5"/>
      <c r="AU768" s="5"/>
      <c r="AV768" s="5"/>
      <c r="AW768" s="5"/>
      <c r="AX768" s="5"/>
      <c r="AY768" s="5"/>
      <c r="AZ768" s="2"/>
      <c r="BA768" s="2"/>
    </row>
    <row r="769" spans="2:53" s="3" customFormat="1" x14ac:dyDescent="0.2">
      <c r="B769" s="1"/>
      <c r="D769" s="118"/>
      <c r="E769" s="84"/>
      <c r="F769" s="84"/>
      <c r="G769" s="83"/>
      <c r="H769" s="74"/>
      <c r="I769" s="74"/>
      <c r="J769" s="74"/>
      <c r="K769" s="74"/>
      <c r="L769" s="75"/>
      <c r="M769" s="75"/>
      <c r="N769" s="75"/>
      <c r="O769" s="65"/>
      <c r="P769" s="65"/>
      <c r="Q769" s="71"/>
      <c r="R769" s="71"/>
      <c r="S769" s="128"/>
      <c r="T769" s="128"/>
      <c r="U769" s="128"/>
      <c r="V769" s="128"/>
      <c r="W769" s="128"/>
      <c r="X769" s="128"/>
      <c r="Y769" s="128"/>
      <c r="Z769" s="128"/>
      <c r="AA769" s="128"/>
      <c r="AB769" s="128"/>
      <c r="AC769" s="128"/>
      <c r="AD769" s="128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128"/>
      <c r="AS769" s="5"/>
      <c r="AT769" s="5"/>
      <c r="AU769" s="5"/>
      <c r="AV769" s="5"/>
      <c r="AW769" s="5"/>
      <c r="AX769" s="5"/>
      <c r="AY769" s="5"/>
      <c r="AZ769" s="2"/>
      <c r="BA769" s="2"/>
    </row>
    <row r="770" spans="2:53" s="3" customFormat="1" x14ac:dyDescent="0.2">
      <c r="B770" s="1"/>
      <c r="D770" s="118"/>
      <c r="E770" s="84"/>
      <c r="F770" s="84"/>
      <c r="G770" s="83"/>
      <c r="H770" s="74"/>
      <c r="I770" s="74"/>
      <c r="J770" s="74"/>
      <c r="K770" s="74"/>
      <c r="L770" s="75"/>
      <c r="M770" s="75"/>
      <c r="N770" s="75"/>
      <c r="O770" s="65"/>
      <c r="P770" s="65"/>
      <c r="Q770" s="71"/>
      <c r="R770" s="71"/>
      <c r="S770" s="128"/>
      <c r="T770" s="128"/>
      <c r="U770" s="128"/>
      <c r="V770" s="128"/>
      <c r="W770" s="128"/>
      <c r="X770" s="128"/>
      <c r="Y770" s="128"/>
      <c r="Z770" s="128"/>
      <c r="AA770" s="128"/>
      <c r="AB770" s="128"/>
      <c r="AC770" s="128"/>
      <c r="AD770" s="128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128"/>
      <c r="AS770" s="5"/>
      <c r="AT770" s="5"/>
      <c r="AU770" s="5"/>
      <c r="AV770" s="5"/>
      <c r="AW770" s="5"/>
      <c r="AX770" s="5"/>
      <c r="AY770" s="5"/>
      <c r="AZ770" s="2"/>
      <c r="BA770" s="2"/>
    </row>
    <row r="771" spans="2:53" s="3" customFormat="1" x14ac:dyDescent="0.2">
      <c r="B771" s="1"/>
      <c r="D771" s="118"/>
      <c r="E771" s="84"/>
      <c r="F771" s="84"/>
      <c r="G771" s="83"/>
      <c r="H771" s="74"/>
      <c r="I771" s="74"/>
      <c r="J771" s="74"/>
      <c r="K771" s="74"/>
      <c r="L771" s="75"/>
      <c r="M771" s="75"/>
      <c r="N771" s="75"/>
      <c r="O771" s="65"/>
      <c r="P771" s="65"/>
      <c r="Q771" s="71"/>
      <c r="R771" s="71"/>
      <c r="S771" s="128"/>
      <c r="T771" s="128"/>
      <c r="U771" s="128"/>
      <c r="V771" s="128"/>
      <c r="W771" s="128"/>
      <c r="X771" s="128"/>
      <c r="Y771" s="128"/>
      <c r="Z771" s="128"/>
      <c r="AA771" s="128"/>
      <c r="AB771" s="128"/>
      <c r="AC771" s="128"/>
      <c r="AD771" s="128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128"/>
      <c r="AS771" s="5"/>
      <c r="AT771" s="5"/>
      <c r="AU771" s="5"/>
      <c r="AV771" s="5"/>
      <c r="AW771" s="5"/>
      <c r="AX771" s="5"/>
      <c r="AY771" s="5"/>
      <c r="AZ771" s="2"/>
      <c r="BA771" s="2"/>
    </row>
    <row r="772" spans="2:53" s="3" customFormat="1" x14ac:dyDescent="0.2">
      <c r="B772" s="1"/>
      <c r="D772" s="118"/>
      <c r="E772" s="84"/>
      <c r="F772" s="84"/>
      <c r="G772" s="83"/>
      <c r="H772" s="74"/>
      <c r="I772" s="74"/>
      <c r="J772" s="74"/>
      <c r="K772" s="74"/>
      <c r="L772" s="75"/>
      <c r="M772" s="75"/>
      <c r="N772" s="75"/>
      <c r="O772" s="65"/>
      <c r="P772" s="65"/>
      <c r="Q772" s="71"/>
      <c r="R772" s="71"/>
      <c r="S772" s="128"/>
      <c r="T772" s="128"/>
      <c r="U772" s="128"/>
      <c r="V772" s="128"/>
      <c r="W772" s="128"/>
      <c r="X772" s="128"/>
      <c r="Y772" s="128"/>
      <c r="Z772" s="128"/>
      <c r="AA772" s="128"/>
      <c r="AB772" s="128"/>
      <c r="AC772" s="128"/>
      <c r="AD772" s="128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128"/>
      <c r="AS772" s="5"/>
      <c r="AT772" s="5"/>
      <c r="AU772" s="5"/>
      <c r="AV772" s="5"/>
      <c r="AW772" s="5"/>
      <c r="AX772" s="5"/>
      <c r="AY772" s="5"/>
      <c r="AZ772" s="2"/>
      <c r="BA772" s="2"/>
    </row>
    <row r="773" spans="2:53" s="3" customFormat="1" x14ac:dyDescent="0.2">
      <c r="B773" s="1"/>
      <c r="D773" s="118"/>
      <c r="E773" s="84"/>
      <c r="F773" s="84"/>
      <c r="G773" s="83"/>
      <c r="H773" s="74"/>
      <c r="I773" s="74"/>
      <c r="J773" s="74"/>
      <c r="K773" s="74"/>
      <c r="L773" s="75"/>
      <c r="M773" s="75"/>
      <c r="N773" s="75"/>
      <c r="O773" s="65"/>
      <c r="P773" s="65"/>
      <c r="Q773" s="71"/>
      <c r="R773" s="71"/>
      <c r="S773" s="128"/>
      <c r="T773" s="128"/>
      <c r="U773" s="128"/>
      <c r="V773" s="128"/>
      <c r="W773" s="128"/>
      <c r="X773" s="128"/>
      <c r="Y773" s="128"/>
      <c r="Z773" s="128"/>
      <c r="AA773" s="128"/>
      <c r="AB773" s="128"/>
      <c r="AC773" s="128"/>
      <c r="AD773" s="128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128"/>
      <c r="AS773" s="5"/>
      <c r="AT773" s="5"/>
      <c r="AU773" s="5"/>
      <c r="AV773" s="5"/>
      <c r="AW773" s="5"/>
      <c r="AX773" s="5"/>
      <c r="AY773" s="5"/>
      <c r="AZ773" s="2"/>
      <c r="BA773" s="2"/>
    </row>
    <row r="774" spans="2:53" s="3" customFormat="1" x14ac:dyDescent="0.2">
      <c r="B774" s="1"/>
      <c r="D774" s="118"/>
      <c r="E774" s="84"/>
      <c r="F774" s="84"/>
      <c r="G774" s="83"/>
      <c r="H774" s="74"/>
      <c r="I774" s="74"/>
      <c r="J774" s="74"/>
      <c r="K774" s="74"/>
      <c r="L774" s="75"/>
      <c r="M774" s="75"/>
      <c r="N774" s="75"/>
      <c r="O774" s="65"/>
      <c r="P774" s="65"/>
      <c r="Q774" s="71"/>
      <c r="R774" s="71"/>
      <c r="S774" s="128"/>
      <c r="T774" s="128"/>
      <c r="U774" s="128"/>
      <c r="V774" s="128"/>
      <c r="W774" s="128"/>
      <c r="X774" s="128"/>
      <c r="Y774" s="128"/>
      <c r="Z774" s="128"/>
      <c r="AA774" s="128"/>
      <c r="AB774" s="128"/>
      <c r="AC774" s="128"/>
      <c r="AD774" s="128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128"/>
      <c r="AS774" s="5"/>
      <c r="AT774" s="5"/>
      <c r="AU774" s="5"/>
      <c r="AV774" s="5"/>
      <c r="AW774" s="5"/>
      <c r="AX774" s="5"/>
      <c r="AY774" s="5"/>
      <c r="AZ774" s="2"/>
      <c r="BA774" s="2"/>
    </row>
    <row r="775" spans="2:53" s="3" customFormat="1" x14ac:dyDescent="0.2">
      <c r="B775" s="1"/>
      <c r="D775" s="118"/>
      <c r="E775" s="84"/>
      <c r="F775" s="84"/>
      <c r="G775" s="83"/>
      <c r="H775" s="74"/>
      <c r="I775" s="74"/>
      <c r="J775" s="74"/>
      <c r="K775" s="74"/>
      <c r="L775" s="75"/>
      <c r="M775" s="75"/>
      <c r="N775" s="75"/>
      <c r="O775" s="65"/>
      <c r="P775" s="65"/>
      <c r="Q775" s="71"/>
      <c r="R775" s="71"/>
      <c r="S775" s="128"/>
      <c r="T775" s="128"/>
      <c r="U775" s="128"/>
      <c r="V775" s="128"/>
      <c r="W775" s="128"/>
      <c r="X775" s="128"/>
      <c r="Y775" s="128"/>
      <c r="Z775" s="128"/>
      <c r="AA775" s="128"/>
      <c r="AB775" s="128"/>
      <c r="AC775" s="128"/>
      <c r="AD775" s="128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128"/>
      <c r="AS775" s="5"/>
      <c r="AT775" s="5"/>
      <c r="AU775" s="5"/>
      <c r="AV775" s="5"/>
      <c r="AW775" s="5"/>
      <c r="AX775" s="5"/>
      <c r="AY775" s="5"/>
      <c r="AZ775" s="2"/>
      <c r="BA775" s="2"/>
    </row>
    <row r="776" spans="2:53" s="3" customFormat="1" x14ac:dyDescent="0.2">
      <c r="B776" s="1"/>
      <c r="D776" s="118"/>
      <c r="E776" s="84"/>
      <c r="F776" s="84"/>
      <c r="G776" s="83"/>
      <c r="H776" s="74"/>
      <c r="I776" s="74"/>
      <c r="J776" s="74"/>
      <c r="K776" s="74"/>
      <c r="L776" s="75"/>
      <c r="M776" s="75"/>
      <c r="N776" s="75"/>
      <c r="O776" s="65"/>
      <c r="P776" s="65"/>
      <c r="Q776" s="71"/>
      <c r="R776" s="71"/>
      <c r="S776" s="128"/>
      <c r="T776" s="128"/>
      <c r="U776" s="128"/>
      <c r="V776" s="128"/>
      <c r="W776" s="128"/>
      <c r="X776" s="128"/>
      <c r="Y776" s="128"/>
      <c r="Z776" s="128"/>
      <c r="AA776" s="128"/>
      <c r="AB776" s="128"/>
      <c r="AC776" s="128"/>
      <c r="AD776" s="128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128"/>
      <c r="AS776" s="5"/>
      <c r="AT776" s="5"/>
      <c r="AU776" s="5"/>
      <c r="AV776" s="5"/>
      <c r="AW776" s="5"/>
      <c r="AX776" s="5"/>
      <c r="AY776" s="5"/>
      <c r="AZ776" s="2"/>
      <c r="BA776" s="2"/>
    </row>
    <row r="777" spans="2:53" s="3" customFormat="1" x14ac:dyDescent="0.2">
      <c r="B777" s="1"/>
      <c r="D777" s="118"/>
      <c r="E777" s="84"/>
      <c r="F777" s="84"/>
      <c r="G777" s="83"/>
      <c r="H777" s="74"/>
      <c r="I777" s="74"/>
      <c r="J777" s="74"/>
      <c r="K777" s="74"/>
      <c r="L777" s="75"/>
      <c r="M777" s="75"/>
      <c r="N777" s="75"/>
      <c r="O777" s="65"/>
      <c r="P777" s="65"/>
      <c r="Q777" s="71"/>
      <c r="R777" s="71"/>
      <c r="S777" s="128"/>
      <c r="T777" s="128"/>
      <c r="U777" s="128"/>
      <c r="V777" s="128"/>
      <c r="W777" s="128"/>
      <c r="X777" s="128"/>
      <c r="Y777" s="128"/>
      <c r="Z777" s="128"/>
      <c r="AA777" s="128"/>
      <c r="AB777" s="128"/>
      <c r="AC777" s="128"/>
      <c r="AD777" s="128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128"/>
      <c r="AS777" s="5"/>
      <c r="AT777" s="5"/>
      <c r="AU777" s="5"/>
      <c r="AV777" s="5"/>
      <c r="AW777" s="5"/>
      <c r="AX777" s="5"/>
      <c r="AY777" s="5"/>
      <c r="AZ777" s="2"/>
      <c r="BA777" s="2"/>
    </row>
    <row r="778" spans="2:53" s="3" customFormat="1" x14ac:dyDescent="0.2">
      <c r="B778" s="1"/>
      <c r="D778" s="118"/>
      <c r="E778" s="84"/>
      <c r="F778" s="84"/>
      <c r="G778" s="83"/>
      <c r="H778" s="74"/>
      <c r="I778" s="74"/>
      <c r="J778" s="74"/>
      <c r="K778" s="74"/>
      <c r="L778" s="75"/>
      <c r="M778" s="75"/>
      <c r="N778" s="75"/>
      <c r="O778" s="65"/>
      <c r="P778" s="65"/>
      <c r="Q778" s="71"/>
      <c r="R778" s="71"/>
      <c r="S778" s="128"/>
      <c r="T778" s="128"/>
      <c r="U778" s="128"/>
      <c r="V778" s="128"/>
      <c r="W778" s="128"/>
      <c r="X778" s="128"/>
      <c r="Y778" s="128"/>
      <c r="Z778" s="128"/>
      <c r="AA778" s="128"/>
      <c r="AB778" s="128"/>
      <c r="AC778" s="128"/>
      <c r="AD778" s="128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128"/>
      <c r="AS778" s="5"/>
      <c r="AT778" s="5"/>
      <c r="AU778" s="5"/>
      <c r="AV778" s="5"/>
      <c r="AW778" s="5"/>
      <c r="AX778" s="5"/>
      <c r="AY778" s="5"/>
      <c r="AZ778" s="2"/>
      <c r="BA778" s="2"/>
    </row>
    <row r="779" spans="2:53" s="3" customFormat="1" x14ac:dyDescent="0.2">
      <c r="B779" s="1"/>
      <c r="D779" s="118"/>
      <c r="E779" s="84"/>
      <c r="F779" s="84"/>
      <c r="G779" s="83"/>
      <c r="H779" s="74"/>
      <c r="I779" s="74"/>
      <c r="J779" s="74"/>
      <c r="K779" s="74"/>
      <c r="L779" s="75"/>
      <c r="M779" s="75"/>
      <c r="N779" s="75"/>
      <c r="O779" s="65"/>
      <c r="P779" s="65"/>
      <c r="Q779" s="71"/>
      <c r="R779" s="71"/>
      <c r="S779" s="128"/>
      <c r="T779" s="128"/>
      <c r="U779" s="128"/>
      <c r="V779" s="128"/>
      <c r="W779" s="128"/>
      <c r="X779" s="128"/>
      <c r="Y779" s="128"/>
      <c r="Z779" s="128"/>
      <c r="AA779" s="128"/>
      <c r="AB779" s="128"/>
      <c r="AC779" s="128"/>
      <c r="AD779" s="128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128"/>
      <c r="AS779" s="5"/>
      <c r="AT779" s="5"/>
      <c r="AU779" s="5"/>
      <c r="AV779" s="5"/>
      <c r="AW779" s="5"/>
      <c r="AX779" s="5"/>
      <c r="AY779" s="5"/>
      <c r="AZ779" s="2"/>
      <c r="BA779" s="2"/>
    </row>
    <row r="780" spans="2:53" s="3" customFormat="1" x14ac:dyDescent="0.2">
      <c r="B780" s="1"/>
      <c r="D780" s="118"/>
      <c r="E780" s="84"/>
      <c r="F780" s="84"/>
      <c r="G780" s="83"/>
      <c r="H780" s="74"/>
      <c r="I780" s="74"/>
      <c r="J780" s="74"/>
      <c r="K780" s="74"/>
      <c r="L780" s="75"/>
      <c r="M780" s="75"/>
      <c r="N780" s="75"/>
      <c r="O780" s="65"/>
      <c r="P780" s="65"/>
      <c r="Q780" s="71"/>
      <c r="R780" s="71"/>
      <c r="S780" s="128"/>
      <c r="T780" s="128"/>
      <c r="U780" s="128"/>
      <c r="V780" s="128"/>
      <c r="W780" s="128"/>
      <c r="X780" s="128"/>
      <c r="Y780" s="128"/>
      <c r="Z780" s="128"/>
      <c r="AA780" s="128"/>
      <c r="AB780" s="128"/>
      <c r="AC780" s="128"/>
      <c r="AD780" s="128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128"/>
      <c r="AS780" s="5"/>
      <c r="AT780" s="5"/>
      <c r="AU780" s="5"/>
      <c r="AV780" s="5"/>
      <c r="AW780" s="5"/>
      <c r="AX780" s="5"/>
      <c r="AY780" s="5"/>
      <c r="AZ780" s="2"/>
      <c r="BA780" s="2"/>
    </row>
    <row r="781" spans="2:53" s="3" customFormat="1" x14ac:dyDescent="0.2">
      <c r="B781" s="1"/>
      <c r="D781" s="118"/>
      <c r="E781" s="84"/>
      <c r="F781" s="84"/>
      <c r="G781" s="83"/>
      <c r="H781" s="74"/>
      <c r="I781" s="74"/>
      <c r="J781" s="74"/>
      <c r="K781" s="74"/>
      <c r="L781" s="75"/>
      <c r="M781" s="75"/>
      <c r="N781" s="75"/>
      <c r="O781" s="65"/>
      <c r="P781" s="65"/>
      <c r="Q781" s="71"/>
      <c r="R781" s="71"/>
      <c r="S781" s="128"/>
      <c r="T781" s="128"/>
      <c r="U781" s="128"/>
      <c r="V781" s="128"/>
      <c r="W781" s="128"/>
      <c r="X781" s="128"/>
      <c r="Y781" s="128"/>
      <c r="Z781" s="128"/>
      <c r="AA781" s="128"/>
      <c r="AB781" s="128"/>
      <c r="AC781" s="128"/>
      <c r="AD781" s="128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128"/>
      <c r="AS781" s="5"/>
      <c r="AT781" s="5"/>
      <c r="AU781" s="5"/>
      <c r="AV781" s="5"/>
      <c r="AW781" s="5"/>
      <c r="AX781" s="5"/>
      <c r="AY781" s="5"/>
      <c r="AZ781" s="2"/>
      <c r="BA781" s="2"/>
    </row>
    <row r="782" spans="2:53" s="3" customFormat="1" x14ac:dyDescent="0.2">
      <c r="B782" s="1"/>
      <c r="D782" s="118"/>
      <c r="E782" s="84"/>
      <c r="F782" s="84"/>
      <c r="G782" s="83"/>
      <c r="H782" s="74"/>
      <c r="I782" s="74"/>
      <c r="J782" s="74"/>
      <c r="K782" s="74"/>
      <c r="L782" s="75"/>
      <c r="M782" s="75"/>
      <c r="N782" s="75"/>
      <c r="O782" s="65"/>
      <c r="P782" s="65"/>
      <c r="Q782" s="71"/>
      <c r="R782" s="71"/>
      <c r="S782" s="128"/>
      <c r="T782" s="128"/>
      <c r="U782" s="128"/>
      <c r="V782" s="128"/>
      <c r="W782" s="128"/>
      <c r="X782" s="128"/>
      <c r="Y782" s="128"/>
      <c r="Z782" s="128"/>
      <c r="AA782" s="128"/>
      <c r="AB782" s="128"/>
      <c r="AC782" s="128"/>
      <c r="AD782" s="128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128"/>
      <c r="AS782" s="5"/>
      <c r="AT782" s="5"/>
      <c r="AU782" s="5"/>
      <c r="AV782" s="5"/>
      <c r="AW782" s="5"/>
      <c r="AX782" s="5"/>
      <c r="AY782" s="5"/>
      <c r="AZ782" s="2"/>
      <c r="BA782" s="2"/>
    </row>
    <row r="783" spans="2:53" s="3" customFormat="1" x14ac:dyDescent="0.2">
      <c r="B783" s="1"/>
      <c r="D783" s="118"/>
      <c r="E783" s="84"/>
      <c r="F783" s="84"/>
      <c r="G783" s="83"/>
      <c r="H783" s="74"/>
      <c r="I783" s="74"/>
      <c r="J783" s="74"/>
      <c r="K783" s="74"/>
      <c r="L783" s="75"/>
      <c r="M783" s="75"/>
      <c r="N783" s="75"/>
      <c r="O783" s="65"/>
      <c r="P783" s="65"/>
      <c r="Q783" s="71"/>
      <c r="R783" s="71"/>
      <c r="S783" s="128"/>
      <c r="T783" s="128"/>
      <c r="U783" s="128"/>
      <c r="V783" s="128"/>
      <c r="W783" s="128"/>
      <c r="X783" s="128"/>
      <c r="Y783" s="128"/>
      <c r="Z783" s="128"/>
      <c r="AA783" s="128"/>
      <c r="AB783" s="128"/>
      <c r="AC783" s="128"/>
      <c r="AD783" s="128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128"/>
      <c r="AS783" s="5"/>
      <c r="AT783" s="5"/>
      <c r="AU783" s="5"/>
      <c r="AV783" s="5"/>
      <c r="AW783" s="5"/>
      <c r="AX783" s="5"/>
      <c r="AY783" s="5"/>
      <c r="AZ783" s="2"/>
      <c r="BA783" s="2"/>
    </row>
    <row r="784" spans="2:53" s="3" customFormat="1" x14ac:dyDescent="0.2">
      <c r="B784" s="1"/>
      <c r="D784" s="118"/>
      <c r="E784" s="84"/>
      <c r="F784" s="84"/>
      <c r="G784" s="83"/>
      <c r="H784" s="74"/>
      <c r="I784" s="74"/>
      <c r="J784" s="74"/>
      <c r="K784" s="74"/>
      <c r="L784" s="75"/>
      <c r="M784" s="75"/>
      <c r="N784" s="75"/>
      <c r="O784" s="65"/>
      <c r="P784" s="65"/>
      <c r="Q784" s="71"/>
      <c r="R784" s="71"/>
      <c r="S784" s="128"/>
      <c r="T784" s="128"/>
      <c r="U784" s="128"/>
      <c r="V784" s="128"/>
      <c r="W784" s="128"/>
      <c r="X784" s="128"/>
      <c r="Y784" s="128"/>
      <c r="Z784" s="128"/>
      <c r="AA784" s="128"/>
      <c r="AB784" s="128"/>
      <c r="AC784" s="128"/>
      <c r="AD784" s="128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128"/>
      <c r="AS784" s="5"/>
      <c r="AT784" s="5"/>
      <c r="AU784" s="5"/>
      <c r="AV784" s="5"/>
      <c r="AW784" s="5"/>
      <c r="AX784" s="5"/>
      <c r="AY784" s="5"/>
      <c r="AZ784" s="2"/>
      <c r="BA784" s="2"/>
    </row>
    <row r="785" spans="2:53" s="3" customFormat="1" x14ac:dyDescent="0.2">
      <c r="B785" s="1"/>
      <c r="D785" s="118"/>
      <c r="E785" s="84"/>
      <c r="F785" s="84"/>
      <c r="G785" s="83"/>
      <c r="H785" s="74"/>
      <c r="I785" s="74"/>
      <c r="J785" s="74"/>
      <c r="K785" s="74"/>
      <c r="L785" s="75"/>
      <c r="M785" s="75"/>
      <c r="N785" s="75"/>
      <c r="O785" s="65"/>
      <c r="P785" s="65"/>
      <c r="Q785" s="71"/>
      <c r="R785" s="71"/>
      <c r="S785" s="128"/>
      <c r="T785" s="128"/>
      <c r="U785" s="128"/>
      <c r="V785" s="128"/>
      <c r="W785" s="128"/>
      <c r="X785" s="128"/>
      <c r="Y785" s="128"/>
      <c r="Z785" s="128"/>
      <c r="AA785" s="128"/>
      <c r="AB785" s="128"/>
      <c r="AC785" s="128"/>
      <c r="AD785" s="128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128"/>
      <c r="AS785" s="5"/>
      <c r="AT785" s="5"/>
      <c r="AU785" s="5"/>
      <c r="AV785" s="5"/>
      <c r="AW785" s="5"/>
      <c r="AX785" s="5"/>
      <c r="AY785" s="5"/>
      <c r="AZ785" s="2"/>
      <c r="BA785" s="2"/>
    </row>
    <row r="786" spans="2:53" s="3" customFormat="1" x14ac:dyDescent="0.2">
      <c r="B786" s="1"/>
      <c r="D786" s="118"/>
      <c r="E786" s="84"/>
      <c r="F786" s="84"/>
      <c r="G786" s="83"/>
      <c r="H786" s="74"/>
      <c r="I786" s="74"/>
      <c r="J786" s="74"/>
      <c r="K786" s="74"/>
      <c r="L786" s="75"/>
      <c r="M786" s="75"/>
      <c r="N786" s="75"/>
      <c r="O786" s="65"/>
      <c r="P786" s="65"/>
      <c r="Q786" s="71"/>
      <c r="R786" s="71"/>
      <c r="S786" s="128"/>
      <c r="T786" s="128"/>
      <c r="U786" s="128"/>
      <c r="V786" s="128"/>
      <c r="W786" s="128"/>
      <c r="X786" s="128"/>
      <c r="Y786" s="128"/>
      <c r="Z786" s="128"/>
      <c r="AA786" s="128"/>
      <c r="AB786" s="128"/>
      <c r="AC786" s="128"/>
      <c r="AD786" s="128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128"/>
      <c r="AS786" s="5"/>
      <c r="AT786" s="5"/>
      <c r="AU786" s="5"/>
      <c r="AV786" s="5"/>
      <c r="AW786" s="5"/>
      <c r="AX786" s="5"/>
      <c r="AY786" s="5"/>
      <c r="AZ786" s="2"/>
      <c r="BA786" s="2"/>
    </row>
    <row r="787" spans="2:53" s="3" customFormat="1" x14ac:dyDescent="0.2">
      <c r="B787" s="1"/>
      <c r="D787" s="118"/>
      <c r="E787" s="84"/>
      <c r="F787" s="84"/>
      <c r="G787" s="83"/>
      <c r="H787" s="74"/>
      <c r="I787" s="74"/>
      <c r="J787" s="74"/>
      <c r="K787" s="74"/>
      <c r="L787" s="75"/>
      <c r="M787" s="75"/>
      <c r="N787" s="75"/>
      <c r="O787" s="65"/>
      <c r="P787" s="65"/>
      <c r="Q787" s="71"/>
      <c r="R787" s="71"/>
      <c r="S787" s="128"/>
      <c r="T787" s="128"/>
      <c r="U787" s="128"/>
      <c r="V787" s="128"/>
      <c r="W787" s="128"/>
      <c r="X787" s="128"/>
      <c r="Y787" s="128"/>
      <c r="Z787" s="128"/>
      <c r="AA787" s="128"/>
      <c r="AB787" s="128"/>
      <c r="AC787" s="128"/>
      <c r="AD787" s="128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128"/>
      <c r="AS787" s="5"/>
      <c r="AT787" s="5"/>
      <c r="AU787" s="5"/>
      <c r="AV787" s="5"/>
      <c r="AW787" s="5"/>
      <c r="AX787" s="5"/>
      <c r="AY787" s="5"/>
      <c r="AZ787" s="2"/>
      <c r="BA787" s="2"/>
    </row>
    <row r="788" spans="2:53" s="3" customFormat="1" x14ac:dyDescent="0.2">
      <c r="B788" s="1"/>
      <c r="D788" s="118"/>
      <c r="E788" s="84"/>
      <c r="F788" s="84"/>
      <c r="G788" s="83"/>
      <c r="H788" s="74"/>
      <c r="I788" s="74"/>
      <c r="J788" s="74"/>
      <c r="K788" s="74"/>
      <c r="L788" s="75"/>
      <c r="M788" s="75"/>
      <c r="N788" s="75"/>
      <c r="O788" s="65"/>
      <c r="P788" s="65"/>
      <c r="Q788" s="71"/>
      <c r="R788" s="71"/>
      <c r="S788" s="128"/>
      <c r="T788" s="128"/>
      <c r="U788" s="128"/>
      <c r="V788" s="128"/>
      <c r="W788" s="128"/>
      <c r="X788" s="128"/>
      <c r="Y788" s="128"/>
      <c r="Z788" s="128"/>
      <c r="AA788" s="128"/>
      <c r="AB788" s="128"/>
      <c r="AC788" s="128"/>
      <c r="AD788" s="128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128"/>
      <c r="AS788" s="5"/>
      <c r="AT788" s="5"/>
      <c r="AU788" s="5"/>
      <c r="AV788" s="5"/>
      <c r="AW788" s="5"/>
      <c r="AX788" s="5"/>
      <c r="AY788" s="5"/>
      <c r="AZ788" s="2"/>
      <c r="BA788" s="2"/>
    </row>
    <row r="789" spans="2:53" s="3" customFormat="1" x14ac:dyDescent="0.2">
      <c r="B789" s="1"/>
      <c r="D789" s="118"/>
      <c r="E789" s="84"/>
      <c r="F789" s="84"/>
      <c r="G789" s="83"/>
      <c r="H789" s="74"/>
      <c r="I789" s="74"/>
      <c r="J789" s="74"/>
      <c r="K789" s="74"/>
      <c r="L789" s="75"/>
      <c r="M789" s="75"/>
      <c r="N789" s="75"/>
      <c r="O789" s="65"/>
      <c r="P789" s="65"/>
      <c r="Q789" s="71"/>
      <c r="R789" s="71"/>
      <c r="S789" s="128"/>
      <c r="T789" s="128"/>
      <c r="U789" s="128"/>
      <c r="V789" s="128"/>
      <c r="W789" s="128"/>
      <c r="X789" s="128"/>
      <c r="Y789" s="128"/>
      <c r="Z789" s="128"/>
      <c r="AA789" s="128"/>
      <c r="AB789" s="128"/>
      <c r="AC789" s="128"/>
      <c r="AD789" s="128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128"/>
      <c r="AS789" s="5"/>
      <c r="AT789" s="5"/>
      <c r="AU789" s="5"/>
      <c r="AV789" s="5"/>
      <c r="AW789" s="5"/>
      <c r="AX789" s="5"/>
      <c r="AY789" s="5"/>
      <c r="AZ789" s="2"/>
      <c r="BA789" s="2"/>
    </row>
    <row r="790" spans="2:53" s="3" customFormat="1" x14ac:dyDescent="0.2">
      <c r="B790" s="1"/>
      <c r="D790" s="118"/>
      <c r="E790" s="84"/>
      <c r="F790" s="84"/>
      <c r="G790" s="83"/>
      <c r="H790" s="74"/>
      <c r="I790" s="74"/>
      <c r="J790" s="74"/>
      <c r="K790" s="74"/>
      <c r="L790" s="75"/>
      <c r="M790" s="75"/>
      <c r="N790" s="75"/>
      <c r="O790" s="65"/>
      <c r="P790" s="65"/>
      <c r="Q790" s="71"/>
      <c r="R790" s="71"/>
      <c r="S790" s="128"/>
      <c r="T790" s="128"/>
      <c r="U790" s="128"/>
      <c r="V790" s="128"/>
      <c r="W790" s="128"/>
      <c r="X790" s="128"/>
      <c r="Y790" s="128"/>
      <c r="Z790" s="128"/>
      <c r="AA790" s="128"/>
      <c r="AB790" s="128"/>
      <c r="AC790" s="128"/>
      <c r="AD790" s="128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128"/>
      <c r="AS790" s="5"/>
      <c r="AT790" s="5"/>
      <c r="AU790" s="5"/>
      <c r="AV790" s="5"/>
      <c r="AW790" s="5"/>
      <c r="AX790" s="5"/>
      <c r="AY790" s="5"/>
      <c r="AZ790" s="2"/>
      <c r="BA790" s="2"/>
    </row>
    <row r="791" spans="2:53" s="3" customFormat="1" x14ac:dyDescent="0.2">
      <c r="B791" s="1"/>
      <c r="D791" s="118"/>
      <c r="E791" s="84"/>
      <c r="F791" s="84"/>
      <c r="G791" s="83"/>
      <c r="H791" s="74"/>
      <c r="I791" s="74"/>
      <c r="J791" s="74"/>
      <c r="K791" s="74"/>
      <c r="L791" s="75"/>
      <c r="M791" s="75"/>
      <c r="N791" s="75"/>
      <c r="O791" s="65"/>
      <c r="P791" s="65"/>
      <c r="Q791" s="71"/>
      <c r="R791" s="71"/>
      <c r="S791" s="128"/>
      <c r="T791" s="128"/>
      <c r="U791" s="128"/>
      <c r="V791" s="128"/>
      <c r="W791" s="128"/>
      <c r="X791" s="128"/>
      <c r="Y791" s="128"/>
      <c r="Z791" s="128"/>
      <c r="AA791" s="128"/>
      <c r="AB791" s="128"/>
      <c r="AC791" s="128"/>
      <c r="AD791" s="128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128"/>
      <c r="AS791" s="5"/>
      <c r="AT791" s="5"/>
      <c r="AU791" s="5"/>
      <c r="AV791" s="5"/>
      <c r="AW791" s="5"/>
      <c r="AX791" s="5"/>
      <c r="AY791" s="5"/>
      <c r="AZ791" s="2"/>
      <c r="BA791" s="2"/>
    </row>
    <row r="792" spans="2:53" s="3" customFormat="1" x14ac:dyDescent="0.2">
      <c r="B792" s="1"/>
      <c r="D792" s="118"/>
      <c r="E792" s="84"/>
      <c r="F792" s="84"/>
      <c r="G792" s="83"/>
      <c r="H792" s="74"/>
      <c r="I792" s="74"/>
      <c r="J792" s="74"/>
      <c r="K792" s="74"/>
      <c r="L792" s="75"/>
      <c r="M792" s="75"/>
      <c r="N792" s="75"/>
      <c r="O792" s="65"/>
      <c r="P792" s="65"/>
      <c r="Q792" s="71"/>
      <c r="R792" s="71"/>
      <c r="S792" s="128"/>
      <c r="T792" s="128"/>
      <c r="U792" s="128"/>
      <c r="V792" s="128"/>
      <c r="W792" s="128"/>
      <c r="X792" s="128"/>
      <c r="Y792" s="128"/>
      <c r="Z792" s="128"/>
      <c r="AA792" s="128"/>
      <c r="AB792" s="128"/>
      <c r="AC792" s="128"/>
      <c r="AD792" s="128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128"/>
      <c r="AS792" s="5"/>
      <c r="AT792" s="5"/>
      <c r="AU792" s="5"/>
      <c r="AV792" s="5"/>
      <c r="AW792" s="5"/>
      <c r="AX792" s="5"/>
      <c r="AY792" s="5"/>
      <c r="AZ792" s="2"/>
      <c r="BA792" s="2"/>
    </row>
    <row r="793" spans="2:53" s="3" customFormat="1" x14ac:dyDescent="0.2">
      <c r="B793" s="1"/>
      <c r="D793" s="118"/>
      <c r="E793" s="84"/>
      <c r="F793" s="84"/>
      <c r="G793" s="83"/>
      <c r="H793" s="74"/>
      <c r="I793" s="74"/>
      <c r="J793" s="74"/>
      <c r="K793" s="74"/>
      <c r="L793" s="75"/>
      <c r="M793" s="75"/>
      <c r="N793" s="75"/>
      <c r="O793" s="65"/>
      <c r="P793" s="65"/>
      <c r="Q793" s="71"/>
      <c r="R793" s="71"/>
      <c r="S793" s="128"/>
      <c r="T793" s="128"/>
      <c r="U793" s="128"/>
      <c r="V793" s="128"/>
      <c r="W793" s="128"/>
      <c r="X793" s="128"/>
      <c r="Y793" s="128"/>
      <c r="Z793" s="128"/>
      <c r="AA793" s="128"/>
      <c r="AB793" s="128"/>
      <c r="AC793" s="128"/>
      <c r="AD793" s="128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128"/>
      <c r="AS793" s="5"/>
      <c r="AT793" s="5"/>
      <c r="AU793" s="5"/>
      <c r="AV793" s="5"/>
      <c r="AW793" s="5"/>
      <c r="AX793" s="5"/>
      <c r="AY793" s="5"/>
      <c r="AZ793" s="2"/>
      <c r="BA793" s="2"/>
    </row>
    <row r="794" spans="2:53" s="3" customFormat="1" x14ac:dyDescent="0.2">
      <c r="B794" s="1"/>
      <c r="D794" s="118"/>
      <c r="E794" s="84"/>
      <c r="F794" s="84"/>
      <c r="G794" s="83"/>
      <c r="H794" s="74"/>
      <c r="I794" s="74"/>
      <c r="J794" s="74"/>
      <c r="K794" s="74"/>
      <c r="L794" s="75"/>
      <c r="M794" s="75"/>
      <c r="N794" s="75"/>
      <c r="O794" s="65"/>
      <c r="P794" s="65"/>
      <c r="Q794" s="71"/>
      <c r="R794" s="71"/>
      <c r="S794" s="128"/>
      <c r="T794" s="128"/>
      <c r="U794" s="128"/>
      <c r="V794" s="128"/>
      <c r="W794" s="128"/>
      <c r="X794" s="128"/>
      <c r="Y794" s="128"/>
      <c r="Z794" s="128"/>
      <c r="AA794" s="128"/>
      <c r="AB794" s="128"/>
      <c r="AC794" s="128"/>
      <c r="AD794" s="128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128"/>
      <c r="AS794" s="5"/>
      <c r="AT794" s="5"/>
      <c r="AU794" s="5"/>
      <c r="AV794" s="5"/>
      <c r="AW794" s="5"/>
      <c r="AX794" s="5"/>
      <c r="AY794" s="5"/>
      <c r="AZ794" s="2"/>
      <c r="BA794" s="2"/>
    </row>
    <row r="795" spans="2:53" s="3" customFormat="1" x14ac:dyDescent="0.2">
      <c r="B795" s="1"/>
      <c r="D795" s="118"/>
      <c r="E795" s="84"/>
      <c r="F795" s="84"/>
      <c r="G795" s="83"/>
      <c r="H795" s="74"/>
      <c r="I795" s="74"/>
      <c r="J795" s="74"/>
      <c r="K795" s="74"/>
      <c r="L795" s="75"/>
      <c r="M795" s="75"/>
      <c r="N795" s="75"/>
      <c r="O795" s="65"/>
      <c r="P795" s="65"/>
      <c r="Q795" s="71"/>
      <c r="R795" s="71"/>
      <c r="S795" s="128"/>
      <c r="T795" s="128"/>
      <c r="U795" s="128"/>
      <c r="V795" s="128"/>
      <c r="W795" s="128"/>
      <c r="X795" s="128"/>
      <c r="Y795" s="128"/>
      <c r="Z795" s="128"/>
      <c r="AA795" s="128"/>
      <c r="AB795" s="128"/>
      <c r="AC795" s="128"/>
      <c r="AD795" s="128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128"/>
      <c r="AS795" s="5"/>
      <c r="AT795" s="5"/>
      <c r="AU795" s="5"/>
      <c r="AV795" s="5"/>
      <c r="AW795" s="5"/>
      <c r="AX795" s="5"/>
      <c r="AY795" s="5"/>
      <c r="AZ795" s="2"/>
      <c r="BA795" s="2"/>
    </row>
    <row r="796" spans="2:53" s="3" customFormat="1" x14ac:dyDescent="0.2">
      <c r="B796" s="1"/>
      <c r="D796" s="118"/>
      <c r="E796" s="84"/>
      <c r="F796" s="84"/>
      <c r="G796" s="83"/>
      <c r="H796" s="74"/>
      <c r="I796" s="74"/>
      <c r="J796" s="74"/>
      <c r="K796" s="74"/>
      <c r="L796" s="75"/>
      <c r="M796" s="75"/>
      <c r="N796" s="75"/>
      <c r="O796" s="65"/>
      <c r="P796" s="65"/>
      <c r="Q796" s="71"/>
      <c r="R796" s="71"/>
      <c r="S796" s="128"/>
      <c r="T796" s="128"/>
      <c r="U796" s="128"/>
      <c r="V796" s="128"/>
      <c r="W796" s="128"/>
      <c r="X796" s="128"/>
      <c r="Y796" s="128"/>
      <c r="Z796" s="128"/>
      <c r="AA796" s="128"/>
      <c r="AB796" s="128"/>
      <c r="AC796" s="128"/>
      <c r="AD796" s="128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128"/>
      <c r="AS796" s="5"/>
      <c r="AT796" s="5"/>
      <c r="AU796" s="5"/>
      <c r="AV796" s="5"/>
      <c r="AW796" s="5"/>
      <c r="AX796" s="5"/>
      <c r="AY796" s="5"/>
      <c r="AZ796" s="2"/>
      <c r="BA796" s="2"/>
    </row>
    <row r="797" spans="2:53" s="3" customFormat="1" x14ac:dyDescent="0.2">
      <c r="B797" s="1"/>
      <c r="D797" s="118"/>
      <c r="E797" s="84"/>
      <c r="F797" s="84"/>
      <c r="G797" s="83"/>
      <c r="H797" s="74"/>
      <c r="I797" s="74"/>
      <c r="J797" s="74"/>
      <c r="K797" s="74"/>
      <c r="L797" s="75"/>
      <c r="M797" s="75"/>
      <c r="N797" s="75"/>
      <c r="O797" s="65"/>
      <c r="P797" s="65"/>
      <c r="Q797" s="71"/>
      <c r="R797" s="71"/>
      <c r="S797" s="128"/>
      <c r="T797" s="128"/>
      <c r="U797" s="128"/>
      <c r="V797" s="128"/>
      <c r="W797" s="128"/>
      <c r="X797" s="128"/>
      <c r="Y797" s="128"/>
      <c r="Z797" s="128"/>
      <c r="AA797" s="128"/>
      <c r="AB797" s="128"/>
      <c r="AC797" s="128"/>
      <c r="AD797" s="128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128"/>
      <c r="AS797" s="5"/>
      <c r="AT797" s="5"/>
      <c r="AU797" s="5"/>
      <c r="AV797" s="5"/>
      <c r="AW797" s="5"/>
      <c r="AX797" s="5"/>
      <c r="AY797" s="5"/>
      <c r="AZ797" s="2"/>
      <c r="BA797" s="2"/>
    </row>
    <row r="798" spans="2:53" s="3" customFormat="1" x14ac:dyDescent="0.2">
      <c r="B798" s="1"/>
      <c r="D798" s="118"/>
      <c r="E798" s="84"/>
      <c r="F798" s="84"/>
      <c r="G798" s="83"/>
      <c r="H798" s="74"/>
      <c r="I798" s="74"/>
      <c r="J798" s="74"/>
      <c r="K798" s="74"/>
      <c r="L798" s="75"/>
      <c r="M798" s="75"/>
      <c r="N798" s="75"/>
      <c r="O798" s="65"/>
      <c r="P798" s="65"/>
      <c r="Q798" s="71"/>
      <c r="R798" s="71"/>
      <c r="S798" s="128"/>
      <c r="T798" s="128"/>
      <c r="U798" s="128"/>
      <c r="V798" s="128"/>
      <c r="W798" s="128"/>
      <c r="X798" s="128"/>
      <c r="Y798" s="128"/>
      <c r="Z798" s="128"/>
      <c r="AA798" s="128"/>
      <c r="AB798" s="128"/>
      <c r="AC798" s="128"/>
      <c r="AD798" s="128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128"/>
      <c r="AS798" s="5"/>
      <c r="AT798" s="5"/>
      <c r="AU798" s="5"/>
      <c r="AV798" s="5"/>
      <c r="AW798" s="5"/>
      <c r="AX798" s="5"/>
      <c r="AY798" s="5"/>
      <c r="AZ798" s="2"/>
      <c r="BA798" s="2"/>
    </row>
    <row r="799" spans="2:53" s="3" customFormat="1" x14ac:dyDescent="0.2">
      <c r="B799" s="1"/>
      <c r="D799" s="118"/>
      <c r="E799" s="84"/>
      <c r="F799" s="84"/>
      <c r="G799" s="83"/>
      <c r="H799" s="74"/>
      <c r="I799" s="74"/>
      <c r="J799" s="74"/>
      <c r="K799" s="74"/>
      <c r="L799" s="75"/>
      <c r="M799" s="75"/>
      <c r="N799" s="75"/>
      <c r="O799" s="65"/>
      <c r="P799" s="65"/>
      <c r="Q799" s="71"/>
      <c r="R799" s="71"/>
      <c r="S799" s="128"/>
      <c r="T799" s="128"/>
      <c r="U799" s="128"/>
      <c r="V799" s="128"/>
      <c r="W799" s="128"/>
      <c r="X799" s="128"/>
      <c r="Y799" s="128"/>
      <c r="Z799" s="128"/>
      <c r="AA799" s="128"/>
      <c r="AB799" s="128"/>
      <c r="AC799" s="128"/>
      <c r="AD799" s="128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128"/>
      <c r="AS799" s="5"/>
      <c r="AT799" s="5"/>
      <c r="AU799" s="5"/>
      <c r="AV799" s="5"/>
      <c r="AW799" s="5"/>
      <c r="AX799" s="5"/>
      <c r="AY799" s="5"/>
      <c r="AZ799" s="2"/>
      <c r="BA799" s="2"/>
    </row>
    <row r="800" spans="2:53" s="3" customFormat="1" x14ac:dyDescent="0.2">
      <c r="B800" s="1"/>
      <c r="D800" s="118"/>
      <c r="E800" s="84"/>
      <c r="F800" s="84"/>
      <c r="G800" s="83"/>
      <c r="H800" s="74"/>
      <c r="I800" s="74"/>
      <c r="J800" s="74"/>
      <c r="K800" s="74"/>
      <c r="L800" s="75"/>
      <c r="M800" s="75"/>
      <c r="N800" s="75"/>
      <c r="O800" s="65"/>
      <c r="P800" s="65"/>
      <c r="Q800" s="71"/>
      <c r="R800" s="71"/>
      <c r="S800" s="128"/>
      <c r="T800" s="128"/>
      <c r="U800" s="128"/>
      <c r="V800" s="128"/>
      <c r="W800" s="128"/>
      <c r="X800" s="128"/>
      <c r="Y800" s="128"/>
      <c r="Z800" s="128"/>
      <c r="AA800" s="128"/>
      <c r="AB800" s="128"/>
      <c r="AC800" s="128"/>
      <c r="AD800" s="128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128"/>
      <c r="AS800" s="5"/>
      <c r="AT800" s="5"/>
      <c r="AU800" s="5"/>
      <c r="AV800" s="5"/>
      <c r="AW800" s="5"/>
      <c r="AX800" s="5"/>
      <c r="AY800" s="5"/>
      <c r="AZ800" s="2"/>
      <c r="BA800" s="2"/>
    </row>
    <row r="801" spans="2:53" s="3" customFormat="1" x14ac:dyDescent="0.2">
      <c r="B801" s="1"/>
      <c r="D801" s="118"/>
      <c r="E801" s="84"/>
      <c r="F801" s="84"/>
      <c r="G801" s="83"/>
      <c r="H801" s="74"/>
      <c r="I801" s="74"/>
      <c r="J801" s="74"/>
      <c r="K801" s="74"/>
      <c r="L801" s="75"/>
      <c r="M801" s="75"/>
      <c r="N801" s="75"/>
      <c r="O801" s="65"/>
      <c r="P801" s="65"/>
      <c r="Q801" s="71"/>
      <c r="R801" s="71"/>
      <c r="S801" s="128"/>
      <c r="T801" s="128"/>
      <c r="U801" s="128"/>
      <c r="V801" s="128"/>
      <c r="W801" s="128"/>
      <c r="X801" s="128"/>
      <c r="Y801" s="128"/>
      <c r="Z801" s="128"/>
      <c r="AA801" s="128"/>
      <c r="AB801" s="128"/>
      <c r="AC801" s="128"/>
      <c r="AD801" s="128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128"/>
      <c r="AS801" s="5"/>
      <c r="AT801" s="5"/>
      <c r="AU801" s="5"/>
      <c r="AV801" s="5"/>
      <c r="AW801" s="5"/>
      <c r="AX801" s="5"/>
      <c r="AY801" s="5"/>
      <c r="AZ801" s="2"/>
      <c r="BA801" s="2"/>
    </row>
    <row r="802" spans="2:53" s="3" customFormat="1" x14ac:dyDescent="0.2">
      <c r="B802" s="1"/>
      <c r="D802" s="118"/>
      <c r="E802" s="84"/>
      <c r="F802" s="84"/>
      <c r="G802" s="83"/>
      <c r="H802" s="74"/>
      <c r="I802" s="74"/>
      <c r="J802" s="74"/>
      <c r="K802" s="74"/>
      <c r="L802" s="75"/>
      <c r="M802" s="75"/>
      <c r="N802" s="75"/>
      <c r="O802" s="65"/>
      <c r="P802" s="65"/>
      <c r="Q802" s="71"/>
      <c r="R802" s="71"/>
      <c r="S802" s="128"/>
      <c r="T802" s="128"/>
      <c r="U802" s="128"/>
      <c r="V802" s="128"/>
      <c r="W802" s="128"/>
      <c r="X802" s="128"/>
      <c r="Y802" s="128"/>
      <c r="Z802" s="128"/>
      <c r="AA802" s="128"/>
      <c r="AB802" s="128"/>
      <c r="AC802" s="128"/>
      <c r="AD802" s="128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128"/>
      <c r="AS802" s="5"/>
      <c r="AT802" s="5"/>
      <c r="AU802" s="5"/>
      <c r="AV802" s="5"/>
      <c r="AW802" s="5"/>
      <c r="AX802" s="5"/>
      <c r="AY802" s="5"/>
      <c r="AZ802" s="2"/>
      <c r="BA802" s="2"/>
    </row>
    <row r="803" spans="2:53" s="3" customFormat="1" x14ac:dyDescent="0.2">
      <c r="B803" s="1"/>
      <c r="D803" s="118"/>
      <c r="E803" s="84"/>
      <c r="F803" s="84"/>
      <c r="G803" s="83"/>
      <c r="H803" s="74"/>
      <c r="I803" s="74"/>
      <c r="J803" s="74"/>
      <c r="K803" s="74"/>
      <c r="L803" s="75"/>
      <c r="M803" s="75"/>
      <c r="N803" s="75"/>
      <c r="O803" s="65"/>
      <c r="P803" s="65"/>
      <c r="Q803" s="71"/>
      <c r="R803" s="71"/>
      <c r="S803" s="128"/>
      <c r="T803" s="128"/>
      <c r="U803" s="128"/>
      <c r="V803" s="128"/>
      <c r="W803" s="128"/>
      <c r="X803" s="128"/>
      <c r="Y803" s="128"/>
      <c r="Z803" s="128"/>
      <c r="AA803" s="128"/>
      <c r="AB803" s="128"/>
      <c r="AC803" s="128"/>
      <c r="AD803" s="128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128"/>
      <c r="AS803" s="5"/>
      <c r="AT803" s="5"/>
      <c r="AU803" s="5"/>
      <c r="AV803" s="5"/>
      <c r="AW803" s="5"/>
      <c r="AX803" s="5"/>
      <c r="AY803" s="5"/>
      <c r="AZ803" s="2"/>
      <c r="BA803" s="2"/>
    </row>
    <row r="804" spans="2:53" s="3" customFormat="1" x14ac:dyDescent="0.2">
      <c r="B804" s="1"/>
      <c r="D804" s="118"/>
      <c r="E804" s="84"/>
      <c r="F804" s="84"/>
      <c r="G804" s="83"/>
      <c r="H804" s="74"/>
      <c r="I804" s="74"/>
      <c r="J804" s="74"/>
      <c r="K804" s="74"/>
      <c r="L804" s="75"/>
      <c r="M804" s="75"/>
      <c r="N804" s="75"/>
      <c r="O804" s="65"/>
      <c r="P804" s="65"/>
      <c r="Q804" s="71"/>
      <c r="R804" s="71"/>
      <c r="S804" s="128"/>
      <c r="T804" s="128"/>
      <c r="U804" s="128"/>
      <c r="V804" s="128"/>
      <c r="W804" s="128"/>
      <c r="X804" s="128"/>
      <c r="Y804" s="128"/>
      <c r="Z804" s="128"/>
      <c r="AA804" s="128"/>
      <c r="AB804" s="128"/>
      <c r="AC804" s="128"/>
      <c r="AD804" s="128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128"/>
      <c r="AS804" s="5"/>
      <c r="AT804" s="5"/>
      <c r="AU804" s="5"/>
      <c r="AV804" s="5"/>
      <c r="AW804" s="5"/>
      <c r="AX804" s="5"/>
      <c r="AY804" s="5"/>
      <c r="AZ804" s="2"/>
      <c r="BA804" s="2"/>
    </row>
    <row r="805" spans="2:53" s="3" customFormat="1" x14ac:dyDescent="0.2">
      <c r="B805" s="1"/>
      <c r="D805" s="118"/>
      <c r="E805" s="84"/>
      <c r="F805" s="84"/>
      <c r="G805" s="83"/>
      <c r="H805" s="74"/>
      <c r="I805" s="74"/>
      <c r="J805" s="74"/>
      <c r="K805" s="74"/>
      <c r="L805" s="75"/>
      <c r="M805" s="75"/>
      <c r="N805" s="75"/>
      <c r="O805" s="65"/>
      <c r="P805" s="65"/>
      <c r="Q805" s="71"/>
      <c r="R805" s="71"/>
      <c r="S805" s="128"/>
      <c r="T805" s="128"/>
      <c r="U805" s="128"/>
      <c r="V805" s="128"/>
      <c r="W805" s="128"/>
      <c r="X805" s="128"/>
      <c r="Y805" s="128"/>
      <c r="Z805" s="128"/>
      <c r="AA805" s="128"/>
      <c r="AB805" s="128"/>
      <c r="AC805" s="128"/>
      <c r="AD805" s="128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128"/>
      <c r="AS805" s="5"/>
      <c r="AT805" s="5"/>
      <c r="AU805" s="5"/>
      <c r="AV805" s="5"/>
      <c r="AW805" s="5"/>
      <c r="AX805" s="5"/>
      <c r="AY805" s="5"/>
      <c r="AZ805" s="2"/>
      <c r="BA805" s="2"/>
    </row>
    <row r="806" spans="2:53" s="3" customFormat="1" x14ac:dyDescent="0.2">
      <c r="B806" s="1"/>
      <c r="D806" s="118"/>
      <c r="E806" s="84"/>
      <c r="F806" s="84"/>
      <c r="G806" s="83"/>
      <c r="H806" s="74"/>
      <c r="I806" s="74"/>
      <c r="J806" s="74"/>
      <c r="K806" s="74"/>
      <c r="L806" s="75"/>
      <c r="M806" s="75"/>
      <c r="N806" s="75"/>
      <c r="O806" s="65"/>
      <c r="P806" s="65"/>
      <c r="Q806" s="71"/>
      <c r="R806" s="71"/>
      <c r="S806" s="128"/>
      <c r="T806" s="128"/>
      <c r="U806" s="128"/>
      <c r="V806" s="128"/>
      <c r="W806" s="128"/>
      <c r="X806" s="128"/>
      <c r="Y806" s="128"/>
      <c r="Z806" s="128"/>
      <c r="AA806" s="128"/>
      <c r="AB806" s="128"/>
      <c r="AC806" s="128"/>
      <c r="AD806" s="128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128"/>
      <c r="AS806" s="5"/>
      <c r="AT806" s="5"/>
      <c r="AU806" s="5"/>
      <c r="AV806" s="5"/>
      <c r="AW806" s="5"/>
      <c r="AX806" s="5"/>
      <c r="AY806" s="5"/>
      <c r="AZ806" s="2"/>
      <c r="BA806" s="2"/>
    </row>
    <row r="807" spans="2:53" s="3" customFormat="1" x14ac:dyDescent="0.2">
      <c r="B807" s="1"/>
      <c r="D807" s="118"/>
      <c r="E807" s="84"/>
      <c r="F807" s="84"/>
      <c r="G807" s="83"/>
      <c r="H807" s="74"/>
      <c r="I807" s="74"/>
      <c r="J807" s="74"/>
      <c r="K807" s="74"/>
      <c r="L807" s="75"/>
      <c r="M807" s="75"/>
      <c r="N807" s="75"/>
      <c r="O807" s="65"/>
      <c r="P807" s="65"/>
      <c r="Q807" s="71"/>
      <c r="R807" s="71"/>
      <c r="S807" s="128"/>
      <c r="T807" s="128"/>
      <c r="U807" s="128"/>
      <c r="V807" s="128"/>
      <c r="W807" s="128"/>
      <c r="X807" s="128"/>
      <c r="Y807" s="128"/>
      <c r="Z807" s="128"/>
      <c r="AA807" s="128"/>
      <c r="AB807" s="128"/>
      <c r="AC807" s="128"/>
      <c r="AD807" s="128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128"/>
      <c r="AS807" s="5"/>
      <c r="AT807" s="5"/>
      <c r="AU807" s="5"/>
      <c r="AV807" s="5"/>
      <c r="AW807" s="5"/>
      <c r="AX807" s="5"/>
      <c r="AY807" s="5"/>
      <c r="AZ807" s="2"/>
      <c r="BA807" s="2"/>
    </row>
    <row r="808" spans="2:53" s="3" customFormat="1" x14ac:dyDescent="0.2">
      <c r="B808" s="1"/>
      <c r="D808" s="118"/>
      <c r="E808" s="84"/>
      <c r="F808" s="84"/>
      <c r="G808" s="83"/>
      <c r="H808" s="74"/>
      <c r="I808" s="74"/>
      <c r="J808" s="74"/>
      <c r="K808" s="74"/>
      <c r="L808" s="75"/>
      <c r="M808" s="75"/>
      <c r="N808" s="75"/>
      <c r="O808" s="65"/>
      <c r="P808" s="65"/>
      <c r="Q808" s="71"/>
      <c r="R808" s="71"/>
      <c r="S808" s="128"/>
      <c r="T808" s="128"/>
      <c r="U808" s="128"/>
      <c r="V808" s="128"/>
      <c r="W808" s="128"/>
      <c r="X808" s="128"/>
      <c r="Y808" s="128"/>
      <c r="Z808" s="128"/>
      <c r="AA808" s="128"/>
      <c r="AB808" s="128"/>
      <c r="AC808" s="128"/>
      <c r="AD808" s="128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128"/>
      <c r="AS808" s="5"/>
      <c r="AT808" s="5"/>
      <c r="AU808" s="5"/>
      <c r="AV808" s="5"/>
      <c r="AW808" s="5"/>
      <c r="AX808" s="5"/>
      <c r="AY808" s="5"/>
      <c r="AZ808" s="2"/>
      <c r="BA808" s="2"/>
    </row>
    <row r="809" spans="2:53" s="3" customFormat="1" x14ac:dyDescent="0.2">
      <c r="B809" s="1"/>
      <c r="D809" s="118"/>
      <c r="E809" s="84"/>
      <c r="F809" s="84"/>
      <c r="G809" s="83"/>
      <c r="H809" s="74"/>
      <c r="I809" s="74"/>
      <c r="J809" s="74"/>
      <c r="K809" s="74"/>
      <c r="L809" s="75"/>
      <c r="M809" s="75"/>
      <c r="N809" s="75"/>
      <c r="O809" s="65"/>
      <c r="P809" s="65"/>
      <c r="Q809" s="71"/>
      <c r="R809" s="71"/>
      <c r="S809" s="128"/>
      <c r="T809" s="128"/>
      <c r="U809" s="128"/>
      <c r="V809" s="128"/>
      <c r="W809" s="128"/>
      <c r="X809" s="128"/>
      <c r="Y809" s="128"/>
      <c r="Z809" s="128"/>
      <c r="AA809" s="128"/>
      <c r="AB809" s="128"/>
      <c r="AC809" s="128"/>
      <c r="AD809" s="128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128"/>
      <c r="AS809" s="5"/>
      <c r="AT809" s="5"/>
      <c r="AU809" s="5"/>
      <c r="AV809" s="5"/>
      <c r="AW809" s="5"/>
      <c r="AX809" s="5"/>
      <c r="AY809" s="5"/>
      <c r="AZ809" s="2"/>
      <c r="BA809" s="2"/>
    </row>
    <row r="810" spans="2:53" s="3" customFormat="1" x14ac:dyDescent="0.2">
      <c r="B810" s="1"/>
      <c r="D810" s="118"/>
      <c r="E810" s="84"/>
      <c r="F810" s="84"/>
      <c r="G810" s="83"/>
      <c r="H810" s="74"/>
      <c r="I810" s="74"/>
      <c r="J810" s="74"/>
      <c r="K810" s="74"/>
      <c r="L810" s="75"/>
      <c r="M810" s="75"/>
      <c r="N810" s="75"/>
      <c r="O810" s="65"/>
      <c r="P810" s="65"/>
      <c r="Q810" s="71"/>
      <c r="R810" s="71"/>
      <c r="S810" s="128"/>
      <c r="T810" s="128"/>
      <c r="U810" s="128"/>
      <c r="V810" s="128"/>
      <c r="W810" s="128"/>
      <c r="X810" s="128"/>
      <c r="Y810" s="128"/>
      <c r="Z810" s="128"/>
      <c r="AA810" s="128"/>
      <c r="AB810" s="128"/>
      <c r="AC810" s="128"/>
      <c r="AD810" s="128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128"/>
      <c r="AS810" s="5"/>
      <c r="AT810" s="5"/>
      <c r="AU810" s="5"/>
      <c r="AV810" s="5"/>
      <c r="AW810" s="5"/>
      <c r="AX810" s="5"/>
      <c r="AY810" s="5"/>
      <c r="AZ810" s="2"/>
      <c r="BA810" s="2"/>
    </row>
    <row r="811" spans="2:53" s="3" customFormat="1" x14ac:dyDescent="0.2">
      <c r="B811" s="1"/>
      <c r="D811" s="118"/>
      <c r="E811" s="84"/>
      <c r="F811" s="84"/>
      <c r="G811" s="83"/>
      <c r="H811" s="74"/>
      <c r="I811" s="74"/>
      <c r="J811" s="74"/>
      <c r="K811" s="74"/>
      <c r="L811" s="75"/>
      <c r="M811" s="75"/>
      <c r="N811" s="75"/>
      <c r="O811" s="65"/>
      <c r="P811" s="65"/>
      <c r="Q811" s="71"/>
      <c r="R811" s="71"/>
      <c r="S811" s="128"/>
      <c r="T811" s="128"/>
      <c r="U811" s="128"/>
      <c r="V811" s="128"/>
      <c r="W811" s="128"/>
      <c r="X811" s="128"/>
      <c r="Y811" s="128"/>
      <c r="Z811" s="128"/>
      <c r="AA811" s="128"/>
      <c r="AB811" s="128"/>
      <c r="AC811" s="128"/>
      <c r="AD811" s="128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128"/>
      <c r="AS811" s="5"/>
      <c r="AT811" s="5"/>
      <c r="AU811" s="5"/>
      <c r="AV811" s="5"/>
      <c r="AW811" s="5"/>
      <c r="AX811" s="5"/>
      <c r="AY811" s="5"/>
      <c r="AZ811" s="2"/>
      <c r="BA811" s="2"/>
    </row>
    <row r="812" spans="2:53" s="3" customFormat="1" x14ac:dyDescent="0.2">
      <c r="B812" s="1"/>
      <c r="D812" s="118"/>
      <c r="E812" s="84"/>
      <c r="F812" s="84"/>
      <c r="G812" s="83"/>
      <c r="H812" s="74"/>
      <c r="I812" s="74"/>
      <c r="J812" s="74"/>
      <c r="K812" s="74"/>
      <c r="L812" s="75"/>
      <c r="M812" s="75"/>
      <c r="N812" s="75"/>
      <c r="O812" s="65"/>
      <c r="P812" s="65"/>
      <c r="Q812" s="71"/>
      <c r="R812" s="71"/>
      <c r="S812" s="128"/>
      <c r="T812" s="128"/>
      <c r="U812" s="128"/>
      <c r="V812" s="128"/>
      <c r="W812" s="128"/>
      <c r="X812" s="128"/>
      <c r="Y812" s="128"/>
      <c r="Z812" s="128"/>
      <c r="AA812" s="128"/>
      <c r="AB812" s="128"/>
      <c r="AC812" s="128"/>
      <c r="AD812" s="128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128"/>
      <c r="AS812" s="5"/>
      <c r="AT812" s="5"/>
      <c r="AU812" s="5"/>
      <c r="AV812" s="5"/>
      <c r="AW812" s="5"/>
      <c r="AX812" s="5"/>
      <c r="AY812" s="5"/>
      <c r="AZ812" s="2"/>
      <c r="BA812" s="2"/>
    </row>
    <row r="813" spans="2:53" s="3" customFormat="1" x14ac:dyDescent="0.2">
      <c r="B813" s="1"/>
      <c r="D813" s="118"/>
      <c r="E813" s="84"/>
      <c r="F813" s="84"/>
      <c r="G813" s="83"/>
      <c r="H813" s="74"/>
      <c r="I813" s="74"/>
      <c r="J813" s="74"/>
      <c r="K813" s="74"/>
      <c r="L813" s="75"/>
      <c r="M813" s="75"/>
      <c r="N813" s="75"/>
      <c r="O813" s="65"/>
      <c r="P813" s="65"/>
      <c r="Q813" s="71"/>
      <c r="R813" s="71"/>
      <c r="S813" s="128"/>
      <c r="T813" s="128"/>
      <c r="U813" s="128"/>
      <c r="V813" s="128"/>
      <c r="W813" s="128"/>
      <c r="X813" s="128"/>
      <c r="Y813" s="128"/>
      <c r="Z813" s="128"/>
      <c r="AA813" s="128"/>
      <c r="AB813" s="128"/>
      <c r="AC813" s="128"/>
      <c r="AD813" s="128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128"/>
      <c r="AS813" s="5"/>
      <c r="AT813" s="5"/>
      <c r="AU813" s="5"/>
      <c r="AV813" s="5"/>
      <c r="AW813" s="5"/>
      <c r="AX813" s="5"/>
      <c r="AY813" s="5"/>
      <c r="AZ813" s="2"/>
      <c r="BA813" s="2"/>
    </row>
    <row r="814" spans="2:53" s="3" customFormat="1" x14ac:dyDescent="0.2">
      <c r="B814" s="1"/>
      <c r="D814" s="118"/>
      <c r="E814" s="84"/>
      <c r="F814" s="84"/>
      <c r="G814" s="83"/>
      <c r="H814" s="74"/>
      <c r="I814" s="74"/>
      <c r="J814" s="74"/>
      <c r="K814" s="74"/>
      <c r="L814" s="75"/>
      <c r="M814" s="75"/>
      <c r="N814" s="75"/>
      <c r="O814" s="65"/>
      <c r="P814" s="65"/>
      <c r="Q814" s="71"/>
      <c r="R814" s="71"/>
      <c r="S814" s="128"/>
      <c r="T814" s="128"/>
      <c r="U814" s="128"/>
      <c r="V814" s="128"/>
      <c r="W814" s="128"/>
      <c r="X814" s="128"/>
      <c r="Y814" s="128"/>
      <c r="Z814" s="128"/>
      <c r="AA814" s="128"/>
      <c r="AB814" s="128"/>
      <c r="AC814" s="128"/>
      <c r="AD814" s="128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128"/>
      <c r="AS814" s="5"/>
      <c r="AT814" s="5"/>
      <c r="AU814" s="5"/>
      <c r="AV814" s="5"/>
      <c r="AW814" s="5"/>
      <c r="AX814" s="5"/>
      <c r="AY814" s="5"/>
      <c r="AZ814" s="2"/>
      <c r="BA814" s="2"/>
    </row>
    <row r="815" spans="2:53" s="3" customFormat="1" x14ac:dyDescent="0.2">
      <c r="B815" s="1"/>
      <c r="D815" s="118"/>
      <c r="E815" s="84"/>
      <c r="F815" s="84"/>
      <c r="G815" s="83"/>
      <c r="H815" s="74"/>
      <c r="I815" s="74"/>
      <c r="J815" s="74"/>
      <c r="K815" s="74"/>
      <c r="L815" s="75"/>
      <c r="M815" s="75"/>
      <c r="N815" s="75"/>
      <c r="O815" s="65"/>
      <c r="P815" s="65"/>
      <c r="Q815" s="71"/>
      <c r="R815" s="71"/>
      <c r="S815" s="128"/>
      <c r="T815" s="128"/>
      <c r="U815" s="128"/>
      <c r="V815" s="128"/>
      <c r="W815" s="128"/>
      <c r="X815" s="128"/>
      <c r="Y815" s="128"/>
      <c r="Z815" s="128"/>
      <c r="AA815" s="128"/>
      <c r="AB815" s="128"/>
      <c r="AC815" s="128"/>
      <c r="AD815" s="128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128"/>
      <c r="AS815" s="5"/>
      <c r="AT815" s="5"/>
      <c r="AU815" s="5"/>
      <c r="AV815" s="5"/>
      <c r="AW815" s="5"/>
      <c r="AX815" s="5"/>
      <c r="AY815" s="5"/>
      <c r="AZ815" s="2"/>
      <c r="BA815" s="2"/>
    </row>
    <row r="816" spans="2:53" s="3" customFormat="1" x14ac:dyDescent="0.2">
      <c r="B816" s="1"/>
      <c r="D816" s="118"/>
      <c r="E816" s="84"/>
      <c r="F816" s="84"/>
      <c r="G816" s="83"/>
      <c r="H816" s="74"/>
      <c r="I816" s="74"/>
      <c r="J816" s="74"/>
      <c r="K816" s="74"/>
      <c r="L816" s="75"/>
      <c r="M816" s="75"/>
      <c r="N816" s="75"/>
      <c r="O816" s="65"/>
      <c r="P816" s="65"/>
      <c r="Q816" s="71"/>
      <c r="R816" s="71"/>
      <c r="S816" s="128"/>
      <c r="T816" s="128"/>
      <c r="U816" s="128"/>
      <c r="V816" s="128"/>
      <c r="W816" s="128"/>
      <c r="X816" s="128"/>
      <c r="Y816" s="128"/>
      <c r="Z816" s="128"/>
      <c r="AA816" s="128"/>
      <c r="AB816" s="128"/>
      <c r="AC816" s="128"/>
      <c r="AD816" s="128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128"/>
      <c r="AS816" s="5"/>
      <c r="AT816" s="5"/>
      <c r="AU816" s="5"/>
      <c r="AV816" s="5"/>
      <c r="AW816" s="5"/>
      <c r="AX816" s="5"/>
      <c r="AY816" s="5"/>
      <c r="AZ816" s="2"/>
      <c r="BA816" s="2"/>
    </row>
    <row r="817" spans="2:53" s="3" customFormat="1" x14ac:dyDescent="0.2">
      <c r="B817" s="1"/>
      <c r="D817" s="118"/>
      <c r="E817" s="84"/>
      <c r="F817" s="84"/>
      <c r="G817" s="83"/>
      <c r="H817" s="74"/>
      <c r="I817" s="74"/>
      <c r="J817" s="74"/>
      <c r="K817" s="74"/>
      <c r="L817" s="75"/>
      <c r="M817" s="75"/>
      <c r="N817" s="75"/>
      <c r="O817" s="65"/>
      <c r="P817" s="65"/>
      <c r="Q817" s="71"/>
      <c r="R817" s="71"/>
      <c r="S817" s="128"/>
      <c r="T817" s="128"/>
      <c r="U817" s="128"/>
      <c r="V817" s="128"/>
      <c r="W817" s="128"/>
      <c r="X817" s="128"/>
      <c r="Y817" s="128"/>
      <c r="Z817" s="128"/>
      <c r="AA817" s="128"/>
      <c r="AB817" s="128"/>
      <c r="AC817" s="128"/>
      <c r="AD817" s="128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128"/>
      <c r="AS817" s="5"/>
      <c r="AT817" s="5"/>
      <c r="AU817" s="5"/>
      <c r="AV817" s="5"/>
      <c r="AW817" s="5"/>
      <c r="AX817" s="5"/>
      <c r="AY817" s="5"/>
      <c r="AZ817" s="2"/>
      <c r="BA817" s="2"/>
    </row>
    <row r="818" spans="2:53" s="3" customFormat="1" x14ac:dyDescent="0.2">
      <c r="B818" s="1"/>
      <c r="D818" s="118"/>
      <c r="E818" s="84"/>
      <c r="F818" s="84"/>
      <c r="G818" s="83"/>
      <c r="H818" s="74"/>
      <c r="I818" s="74"/>
      <c r="J818" s="74"/>
      <c r="K818" s="74"/>
      <c r="L818" s="75"/>
      <c r="M818" s="75"/>
      <c r="N818" s="75"/>
      <c r="O818" s="65"/>
      <c r="P818" s="65"/>
      <c r="Q818" s="71"/>
      <c r="R818" s="71"/>
      <c r="S818" s="128"/>
      <c r="T818" s="128"/>
      <c r="U818" s="128"/>
      <c r="V818" s="128"/>
      <c r="W818" s="128"/>
      <c r="X818" s="128"/>
      <c r="Y818" s="128"/>
      <c r="Z818" s="128"/>
      <c r="AA818" s="128"/>
      <c r="AB818" s="128"/>
      <c r="AC818" s="128"/>
      <c r="AD818" s="128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128"/>
      <c r="AS818" s="5"/>
      <c r="AT818" s="5"/>
      <c r="AU818" s="5"/>
      <c r="AV818" s="5"/>
      <c r="AW818" s="5"/>
      <c r="AX818" s="5"/>
      <c r="AY818" s="5"/>
      <c r="AZ818" s="2"/>
      <c r="BA818" s="2"/>
    </row>
    <row r="819" spans="2:53" s="3" customFormat="1" x14ac:dyDescent="0.2">
      <c r="B819" s="1"/>
      <c r="D819" s="118"/>
      <c r="E819" s="84"/>
      <c r="F819" s="84"/>
      <c r="G819" s="83"/>
      <c r="H819" s="74"/>
      <c r="I819" s="74"/>
      <c r="J819" s="74"/>
      <c r="K819" s="74"/>
      <c r="L819" s="75"/>
      <c r="M819" s="75"/>
      <c r="N819" s="75"/>
      <c r="O819" s="65"/>
      <c r="P819" s="65"/>
      <c r="Q819" s="71"/>
      <c r="R819" s="71"/>
      <c r="S819" s="128"/>
      <c r="T819" s="128"/>
      <c r="U819" s="128"/>
      <c r="V819" s="128"/>
      <c r="W819" s="128"/>
      <c r="X819" s="128"/>
      <c r="Y819" s="128"/>
      <c r="Z819" s="128"/>
      <c r="AA819" s="128"/>
      <c r="AB819" s="128"/>
      <c r="AC819" s="128"/>
      <c r="AD819" s="128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128"/>
      <c r="AS819" s="5"/>
      <c r="AT819" s="5"/>
      <c r="AU819" s="5"/>
      <c r="AV819" s="5"/>
      <c r="AW819" s="5"/>
      <c r="AX819" s="5"/>
      <c r="AY819" s="5"/>
      <c r="AZ819" s="2"/>
      <c r="BA819" s="2"/>
    </row>
    <row r="820" spans="2:53" s="3" customFormat="1" x14ac:dyDescent="0.2">
      <c r="B820" s="1"/>
      <c r="D820" s="118"/>
      <c r="E820" s="84"/>
      <c r="F820" s="84"/>
      <c r="G820" s="83"/>
      <c r="H820" s="74"/>
      <c r="I820" s="74"/>
      <c r="J820" s="74"/>
      <c r="K820" s="74"/>
      <c r="L820" s="75"/>
      <c r="M820" s="75"/>
      <c r="N820" s="75"/>
      <c r="O820" s="65"/>
      <c r="P820" s="65"/>
      <c r="Q820" s="71"/>
      <c r="R820" s="71"/>
      <c r="S820" s="128"/>
      <c r="T820" s="128"/>
      <c r="U820" s="128"/>
      <c r="V820" s="128"/>
      <c r="W820" s="128"/>
      <c r="X820" s="128"/>
      <c r="Y820" s="128"/>
      <c r="Z820" s="128"/>
      <c r="AA820" s="128"/>
      <c r="AB820" s="128"/>
      <c r="AC820" s="128"/>
      <c r="AD820" s="128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128"/>
      <c r="AS820" s="5"/>
      <c r="AT820" s="5"/>
      <c r="AU820" s="5"/>
      <c r="AV820" s="5"/>
      <c r="AW820" s="5"/>
      <c r="AX820" s="5"/>
      <c r="AY820" s="5"/>
      <c r="AZ820" s="2"/>
      <c r="BA820" s="2"/>
    </row>
    <row r="821" spans="2:53" s="3" customFormat="1" x14ac:dyDescent="0.2">
      <c r="B821" s="1"/>
      <c r="D821" s="118"/>
      <c r="E821" s="84"/>
      <c r="F821" s="84"/>
      <c r="G821" s="83"/>
      <c r="H821" s="74"/>
      <c r="I821" s="74"/>
      <c r="J821" s="74"/>
      <c r="K821" s="74"/>
      <c r="L821" s="75"/>
      <c r="M821" s="75"/>
      <c r="N821" s="75"/>
      <c r="O821" s="65"/>
      <c r="P821" s="65"/>
      <c r="Q821" s="71"/>
      <c r="R821" s="71"/>
      <c r="S821" s="128"/>
      <c r="T821" s="128"/>
      <c r="U821" s="128"/>
      <c r="V821" s="128"/>
      <c r="W821" s="128"/>
      <c r="X821" s="128"/>
      <c r="Y821" s="128"/>
      <c r="Z821" s="128"/>
      <c r="AA821" s="128"/>
      <c r="AB821" s="128"/>
      <c r="AC821" s="128"/>
      <c r="AD821" s="128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128"/>
      <c r="AS821" s="5"/>
      <c r="AT821" s="5"/>
      <c r="AU821" s="5"/>
      <c r="AV821" s="5"/>
      <c r="AW821" s="5"/>
      <c r="AX821" s="5"/>
      <c r="AY821" s="5"/>
      <c r="AZ821" s="2"/>
      <c r="BA821" s="2"/>
    </row>
    <row r="822" spans="2:53" s="3" customFormat="1" x14ac:dyDescent="0.2">
      <c r="B822" s="1"/>
      <c r="D822" s="118"/>
      <c r="E822" s="84"/>
      <c r="F822" s="84"/>
      <c r="G822" s="83"/>
      <c r="H822" s="74"/>
      <c r="I822" s="74"/>
      <c r="J822" s="74"/>
      <c r="K822" s="74"/>
      <c r="L822" s="75"/>
      <c r="M822" s="75"/>
      <c r="N822" s="75"/>
      <c r="O822" s="65"/>
      <c r="P822" s="65"/>
      <c r="Q822" s="71"/>
      <c r="R822" s="71"/>
      <c r="S822" s="128"/>
      <c r="T822" s="128"/>
      <c r="U822" s="128"/>
      <c r="V822" s="128"/>
      <c r="W822" s="128"/>
      <c r="X822" s="128"/>
      <c r="Y822" s="128"/>
      <c r="Z822" s="128"/>
      <c r="AA822" s="128"/>
      <c r="AB822" s="128"/>
      <c r="AC822" s="128"/>
      <c r="AD822" s="128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128"/>
      <c r="AS822" s="5"/>
      <c r="AT822" s="5"/>
      <c r="AU822" s="5"/>
      <c r="AV822" s="5"/>
      <c r="AW822" s="5"/>
      <c r="AX822" s="5"/>
      <c r="AY822" s="5"/>
      <c r="AZ822" s="2"/>
      <c r="BA822" s="2"/>
    </row>
    <row r="823" spans="2:53" s="3" customFormat="1" x14ac:dyDescent="0.2">
      <c r="B823" s="1"/>
      <c r="D823" s="118"/>
      <c r="E823" s="84"/>
      <c r="F823" s="84"/>
      <c r="G823" s="83"/>
      <c r="H823" s="74"/>
      <c r="I823" s="74"/>
      <c r="J823" s="74"/>
      <c r="K823" s="74"/>
      <c r="L823" s="75"/>
      <c r="M823" s="75"/>
      <c r="N823" s="75"/>
      <c r="O823" s="65"/>
      <c r="P823" s="65"/>
      <c r="Q823" s="71"/>
      <c r="R823" s="71"/>
      <c r="S823" s="128"/>
      <c r="T823" s="128"/>
      <c r="U823" s="128"/>
      <c r="V823" s="128"/>
      <c r="W823" s="128"/>
      <c r="X823" s="128"/>
      <c r="Y823" s="128"/>
      <c r="Z823" s="128"/>
      <c r="AA823" s="128"/>
      <c r="AB823" s="128"/>
      <c r="AC823" s="128"/>
      <c r="AD823" s="128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128"/>
      <c r="AS823" s="5"/>
      <c r="AT823" s="5"/>
      <c r="AU823" s="5"/>
      <c r="AV823" s="5"/>
      <c r="AW823" s="5"/>
      <c r="AX823" s="5"/>
      <c r="AY823" s="5"/>
      <c r="AZ823" s="2"/>
      <c r="BA823" s="2"/>
    </row>
    <row r="824" spans="2:53" s="3" customFormat="1" x14ac:dyDescent="0.2">
      <c r="B824" s="1"/>
      <c r="D824" s="118"/>
      <c r="E824" s="84"/>
      <c r="F824" s="84"/>
      <c r="G824" s="83"/>
      <c r="H824" s="74"/>
      <c r="I824" s="74"/>
      <c r="J824" s="74"/>
      <c r="K824" s="74"/>
      <c r="L824" s="75"/>
      <c r="M824" s="75"/>
      <c r="N824" s="75"/>
      <c r="O824" s="65"/>
      <c r="P824" s="65"/>
      <c r="Q824" s="71"/>
      <c r="R824" s="71"/>
      <c r="S824" s="128"/>
      <c r="T824" s="128"/>
      <c r="U824" s="128"/>
      <c r="V824" s="128"/>
      <c r="W824" s="128"/>
      <c r="X824" s="128"/>
      <c r="Y824" s="128"/>
      <c r="Z824" s="128"/>
      <c r="AA824" s="128"/>
      <c r="AB824" s="128"/>
      <c r="AC824" s="128"/>
      <c r="AD824" s="128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128"/>
      <c r="AS824" s="5"/>
      <c r="AT824" s="5"/>
      <c r="AU824" s="5"/>
      <c r="AV824" s="5"/>
      <c r="AW824" s="5"/>
      <c r="AX824" s="5"/>
      <c r="AY824" s="5"/>
      <c r="AZ824" s="2"/>
      <c r="BA824" s="2"/>
    </row>
    <row r="825" spans="2:53" s="3" customFormat="1" x14ac:dyDescent="0.2">
      <c r="B825" s="1"/>
      <c r="D825" s="118"/>
      <c r="E825" s="84"/>
      <c r="F825" s="84"/>
      <c r="G825" s="83"/>
      <c r="H825" s="74"/>
      <c r="I825" s="74"/>
      <c r="J825" s="74"/>
      <c r="K825" s="74"/>
      <c r="L825" s="75"/>
      <c r="M825" s="75"/>
      <c r="N825" s="75"/>
      <c r="O825" s="65"/>
      <c r="P825" s="65"/>
      <c r="Q825" s="71"/>
      <c r="R825" s="71"/>
      <c r="S825" s="128"/>
      <c r="T825" s="128"/>
      <c r="U825" s="128"/>
      <c r="V825" s="128"/>
      <c r="W825" s="128"/>
      <c r="X825" s="128"/>
      <c r="Y825" s="128"/>
      <c r="Z825" s="128"/>
      <c r="AA825" s="128"/>
      <c r="AB825" s="128"/>
      <c r="AC825" s="128"/>
      <c r="AD825" s="128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128"/>
      <c r="AS825" s="5"/>
      <c r="AT825" s="5"/>
      <c r="AU825" s="5"/>
      <c r="AV825" s="5"/>
      <c r="AW825" s="5"/>
      <c r="AX825" s="5"/>
      <c r="AY825" s="5"/>
      <c r="AZ825" s="2"/>
      <c r="BA825" s="2"/>
    </row>
    <row r="826" spans="2:53" s="3" customFormat="1" x14ac:dyDescent="0.2">
      <c r="B826" s="1"/>
      <c r="D826" s="118"/>
      <c r="E826" s="84"/>
      <c r="F826" s="84"/>
      <c r="G826" s="83"/>
      <c r="H826" s="74"/>
      <c r="I826" s="74"/>
      <c r="J826" s="74"/>
      <c r="K826" s="74"/>
      <c r="L826" s="75"/>
      <c r="M826" s="75"/>
      <c r="N826" s="75"/>
      <c r="O826" s="65"/>
      <c r="P826" s="65"/>
      <c r="Q826" s="71"/>
      <c r="R826" s="71"/>
      <c r="S826" s="128"/>
      <c r="T826" s="128"/>
      <c r="U826" s="128"/>
      <c r="V826" s="128"/>
      <c r="W826" s="128"/>
      <c r="X826" s="128"/>
      <c r="Y826" s="128"/>
      <c r="Z826" s="128"/>
      <c r="AA826" s="128"/>
      <c r="AB826" s="128"/>
      <c r="AC826" s="128"/>
      <c r="AD826" s="128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128"/>
      <c r="AS826" s="5"/>
      <c r="AT826" s="5"/>
      <c r="AU826" s="5"/>
      <c r="AV826" s="5"/>
      <c r="AW826" s="5"/>
      <c r="AX826" s="5"/>
      <c r="AY826" s="5"/>
      <c r="AZ826" s="2"/>
      <c r="BA826" s="2"/>
    </row>
    <row r="827" spans="2:53" s="3" customFormat="1" x14ac:dyDescent="0.2">
      <c r="B827" s="1"/>
      <c r="D827" s="118"/>
      <c r="E827" s="84"/>
      <c r="F827" s="84"/>
      <c r="G827" s="83"/>
      <c r="H827" s="74"/>
      <c r="I827" s="74"/>
      <c r="J827" s="74"/>
      <c r="K827" s="74"/>
      <c r="L827" s="75"/>
      <c r="M827" s="75"/>
      <c r="N827" s="75"/>
      <c r="O827" s="65"/>
      <c r="P827" s="65"/>
      <c r="Q827" s="71"/>
      <c r="R827" s="71"/>
      <c r="S827" s="128"/>
      <c r="T827" s="128"/>
      <c r="U827" s="128"/>
      <c r="V827" s="128"/>
      <c r="W827" s="128"/>
      <c r="X827" s="128"/>
      <c r="Y827" s="128"/>
      <c r="Z827" s="128"/>
      <c r="AA827" s="128"/>
      <c r="AB827" s="128"/>
      <c r="AC827" s="128"/>
      <c r="AD827" s="128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128"/>
      <c r="AS827" s="5"/>
      <c r="AT827" s="5"/>
      <c r="AU827" s="5"/>
      <c r="AV827" s="5"/>
      <c r="AW827" s="5"/>
      <c r="AX827" s="5"/>
      <c r="AY827" s="5"/>
      <c r="AZ827" s="2"/>
      <c r="BA827" s="2"/>
    </row>
    <row r="828" spans="2:53" s="3" customFormat="1" x14ac:dyDescent="0.2">
      <c r="B828" s="1"/>
      <c r="D828" s="118"/>
      <c r="E828" s="84"/>
      <c r="F828" s="84"/>
      <c r="G828" s="83"/>
      <c r="H828" s="74"/>
      <c r="I828" s="74"/>
      <c r="J828" s="74"/>
      <c r="K828" s="74"/>
      <c r="L828" s="75"/>
      <c r="M828" s="75"/>
      <c r="N828" s="75"/>
      <c r="O828" s="65"/>
      <c r="P828" s="65"/>
      <c r="Q828" s="71"/>
      <c r="R828" s="71"/>
      <c r="S828" s="128"/>
      <c r="T828" s="128"/>
      <c r="U828" s="128"/>
      <c r="V828" s="128"/>
      <c r="W828" s="128"/>
      <c r="X828" s="128"/>
      <c r="Y828" s="128"/>
      <c r="Z828" s="128"/>
      <c r="AA828" s="128"/>
      <c r="AB828" s="128"/>
      <c r="AC828" s="128"/>
      <c r="AD828" s="128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128"/>
      <c r="AS828" s="5"/>
      <c r="AT828" s="5"/>
      <c r="AU828" s="5"/>
      <c r="AV828" s="5"/>
      <c r="AW828" s="5"/>
      <c r="AX828" s="5"/>
      <c r="AY828" s="5"/>
      <c r="AZ828" s="2"/>
      <c r="BA828" s="2"/>
    </row>
    <row r="829" spans="2:53" s="3" customFormat="1" x14ac:dyDescent="0.2">
      <c r="B829" s="1"/>
      <c r="D829" s="118"/>
      <c r="E829" s="84"/>
      <c r="F829" s="84"/>
      <c r="G829" s="83"/>
      <c r="H829" s="74"/>
      <c r="I829" s="74"/>
      <c r="J829" s="74"/>
      <c r="K829" s="74"/>
      <c r="L829" s="75"/>
      <c r="M829" s="75"/>
      <c r="N829" s="75"/>
      <c r="O829" s="65"/>
      <c r="P829" s="65"/>
      <c r="Q829" s="71"/>
      <c r="R829" s="71"/>
      <c r="S829" s="128"/>
      <c r="T829" s="128"/>
      <c r="U829" s="128"/>
      <c r="V829" s="128"/>
      <c r="W829" s="128"/>
      <c r="X829" s="128"/>
      <c r="Y829" s="128"/>
      <c r="Z829" s="128"/>
      <c r="AA829" s="128"/>
      <c r="AB829" s="128"/>
      <c r="AC829" s="128"/>
      <c r="AD829" s="128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128"/>
      <c r="AS829" s="5"/>
      <c r="AT829" s="5"/>
      <c r="AU829" s="5"/>
      <c r="AV829" s="5"/>
      <c r="AW829" s="5"/>
      <c r="AX829" s="5"/>
      <c r="AY829" s="5"/>
      <c r="AZ829" s="2"/>
      <c r="BA829" s="2"/>
    </row>
    <row r="830" spans="2:53" s="3" customFormat="1" x14ac:dyDescent="0.2">
      <c r="B830" s="1"/>
      <c r="D830" s="118"/>
      <c r="E830" s="84"/>
      <c r="F830" s="84"/>
      <c r="G830" s="83"/>
      <c r="H830" s="74"/>
      <c r="I830" s="74"/>
      <c r="J830" s="74"/>
      <c r="K830" s="74"/>
      <c r="L830" s="75"/>
      <c r="M830" s="75"/>
      <c r="N830" s="75"/>
      <c r="O830" s="65"/>
      <c r="P830" s="65"/>
      <c r="Q830" s="71"/>
      <c r="R830" s="71"/>
      <c r="S830" s="128"/>
      <c r="T830" s="128"/>
      <c r="U830" s="128"/>
      <c r="V830" s="128"/>
      <c r="W830" s="128"/>
      <c r="X830" s="128"/>
      <c r="Y830" s="128"/>
      <c r="Z830" s="128"/>
      <c r="AA830" s="128"/>
      <c r="AB830" s="128"/>
      <c r="AC830" s="128"/>
      <c r="AD830" s="128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128"/>
      <c r="AS830" s="5"/>
      <c r="AT830" s="5"/>
      <c r="AU830" s="5"/>
      <c r="AV830" s="5"/>
      <c r="AW830" s="5"/>
      <c r="AX830" s="5"/>
      <c r="AY830" s="5"/>
      <c r="AZ830" s="2"/>
      <c r="BA830" s="2"/>
    </row>
    <row r="831" spans="2:53" s="3" customFormat="1" x14ac:dyDescent="0.2">
      <c r="B831" s="1"/>
      <c r="D831" s="118"/>
      <c r="E831" s="84"/>
      <c r="F831" s="84"/>
      <c r="G831" s="83"/>
      <c r="H831" s="74"/>
      <c r="I831" s="74"/>
      <c r="J831" s="74"/>
      <c r="K831" s="74"/>
      <c r="L831" s="75"/>
      <c r="M831" s="75"/>
      <c r="N831" s="75"/>
      <c r="O831" s="65"/>
      <c r="P831" s="65"/>
      <c r="Q831" s="71"/>
      <c r="R831" s="71"/>
      <c r="S831" s="128"/>
      <c r="T831" s="128"/>
      <c r="U831" s="128"/>
      <c r="V831" s="128"/>
      <c r="W831" s="128"/>
      <c r="X831" s="128"/>
      <c r="Y831" s="128"/>
      <c r="Z831" s="128"/>
      <c r="AA831" s="128"/>
      <c r="AB831" s="128"/>
      <c r="AC831" s="128"/>
      <c r="AD831" s="128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128"/>
      <c r="AS831" s="5"/>
      <c r="AT831" s="5"/>
      <c r="AU831" s="5"/>
      <c r="AV831" s="5"/>
      <c r="AW831" s="5"/>
      <c r="AX831" s="5"/>
      <c r="AY831" s="5"/>
      <c r="AZ831" s="2"/>
      <c r="BA831" s="2"/>
    </row>
    <row r="832" spans="2:53" s="3" customFormat="1" x14ac:dyDescent="0.2">
      <c r="B832" s="1"/>
      <c r="D832" s="118"/>
      <c r="E832" s="84"/>
      <c r="F832" s="84"/>
      <c r="G832" s="83"/>
      <c r="H832" s="74"/>
      <c r="I832" s="74"/>
      <c r="J832" s="74"/>
      <c r="K832" s="74"/>
      <c r="L832" s="75"/>
      <c r="M832" s="75"/>
      <c r="N832" s="75"/>
      <c r="O832" s="65"/>
      <c r="P832" s="65"/>
      <c r="Q832" s="71"/>
      <c r="R832" s="71"/>
      <c r="S832" s="128"/>
      <c r="T832" s="128"/>
      <c r="U832" s="128"/>
      <c r="V832" s="128"/>
      <c r="W832" s="128"/>
      <c r="X832" s="128"/>
      <c r="Y832" s="128"/>
      <c r="Z832" s="128"/>
      <c r="AA832" s="128"/>
      <c r="AB832" s="128"/>
      <c r="AC832" s="128"/>
      <c r="AD832" s="128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128"/>
      <c r="AS832" s="5"/>
      <c r="AT832" s="5"/>
      <c r="AU832" s="5"/>
      <c r="AV832" s="5"/>
      <c r="AW832" s="5"/>
      <c r="AX832" s="5"/>
      <c r="AY832" s="5"/>
      <c r="AZ832" s="2"/>
      <c r="BA832" s="2"/>
    </row>
    <row r="833" spans="2:53" s="3" customFormat="1" x14ac:dyDescent="0.2">
      <c r="B833" s="1"/>
      <c r="D833" s="118"/>
      <c r="E833" s="84"/>
      <c r="F833" s="84"/>
      <c r="G833" s="83"/>
      <c r="H833" s="74"/>
      <c r="I833" s="74"/>
      <c r="J833" s="74"/>
      <c r="K833" s="74"/>
      <c r="L833" s="75"/>
      <c r="M833" s="75"/>
      <c r="N833" s="75"/>
      <c r="O833" s="65"/>
      <c r="P833" s="65"/>
      <c r="Q833" s="71"/>
      <c r="R833" s="71"/>
      <c r="S833" s="128"/>
      <c r="T833" s="128"/>
      <c r="U833" s="128"/>
      <c r="V833" s="128"/>
      <c r="W833" s="128"/>
      <c r="X833" s="128"/>
      <c r="Y833" s="128"/>
      <c r="Z833" s="128"/>
      <c r="AA833" s="128"/>
      <c r="AB833" s="128"/>
      <c r="AC833" s="128"/>
      <c r="AD833" s="128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128"/>
      <c r="AS833" s="5"/>
      <c r="AT833" s="5"/>
      <c r="AU833" s="5"/>
      <c r="AV833" s="5"/>
      <c r="AW833" s="5"/>
      <c r="AX833" s="5"/>
      <c r="AY833" s="5"/>
      <c r="AZ833" s="2"/>
      <c r="BA833" s="2"/>
    </row>
    <row r="834" spans="2:53" s="3" customFormat="1" x14ac:dyDescent="0.2">
      <c r="B834" s="1"/>
      <c r="D834" s="118"/>
      <c r="E834" s="84"/>
      <c r="F834" s="84"/>
      <c r="G834" s="83"/>
      <c r="H834" s="74"/>
      <c r="I834" s="74"/>
      <c r="J834" s="74"/>
      <c r="K834" s="74"/>
      <c r="L834" s="75"/>
      <c r="M834" s="75"/>
      <c r="N834" s="75"/>
      <c r="O834" s="65"/>
      <c r="P834" s="65"/>
      <c r="Q834" s="71"/>
      <c r="R834" s="71"/>
      <c r="S834" s="128"/>
      <c r="T834" s="128"/>
      <c r="U834" s="128"/>
      <c r="V834" s="128"/>
      <c r="W834" s="128"/>
      <c r="X834" s="128"/>
      <c r="Y834" s="128"/>
      <c r="Z834" s="128"/>
      <c r="AA834" s="128"/>
      <c r="AB834" s="128"/>
      <c r="AC834" s="128"/>
      <c r="AD834" s="128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128"/>
      <c r="AS834" s="5"/>
      <c r="AT834" s="5"/>
      <c r="AU834" s="5"/>
      <c r="AV834" s="5"/>
      <c r="AW834" s="5"/>
      <c r="AX834" s="5"/>
      <c r="AY834" s="5"/>
      <c r="AZ834" s="2"/>
      <c r="BA834" s="2"/>
    </row>
    <row r="835" spans="2:53" s="3" customFormat="1" x14ac:dyDescent="0.2">
      <c r="B835" s="1"/>
      <c r="D835" s="118"/>
      <c r="E835" s="84"/>
      <c r="F835" s="84"/>
      <c r="G835" s="83"/>
      <c r="H835" s="74"/>
      <c r="I835" s="74"/>
      <c r="J835" s="74"/>
      <c r="K835" s="74"/>
      <c r="L835" s="75"/>
      <c r="M835" s="75"/>
      <c r="N835" s="75"/>
      <c r="O835" s="65"/>
      <c r="P835" s="65"/>
      <c r="Q835" s="71"/>
      <c r="R835" s="71"/>
      <c r="S835" s="128"/>
      <c r="T835" s="128"/>
      <c r="U835" s="128"/>
      <c r="V835" s="128"/>
      <c r="W835" s="128"/>
      <c r="X835" s="128"/>
      <c r="Y835" s="128"/>
      <c r="Z835" s="128"/>
      <c r="AA835" s="128"/>
      <c r="AB835" s="128"/>
      <c r="AC835" s="128"/>
      <c r="AD835" s="128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128"/>
      <c r="AS835" s="5"/>
      <c r="AT835" s="5"/>
      <c r="AU835" s="5"/>
      <c r="AV835" s="5"/>
      <c r="AW835" s="5"/>
      <c r="AX835" s="5"/>
      <c r="AY835" s="5"/>
      <c r="AZ835" s="2"/>
      <c r="BA835" s="2"/>
    </row>
    <row r="836" spans="2:53" s="3" customFormat="1" x14ac:dyDescent="0.2">
      <c r="B836" s="1"/>
      <c r="D836" s="118"/>
      <c r="E836" s="84"/>
      <c r="F836" s="84"/>
      <c r="G836" s="83"/>
      <c r="H836" s="74"/>
      <c r="I836" s="74"/>
      <c r="J836" s="74"/>
      <c r="K836" s="74"/>
      <c r="L836" s="75"/>
      <c r="M836" s="75"/>
      <c r="N836" s="75"/>
      <c r="O836" s="65"/>
      <c r="P836" s="65"/>
      <c r="Q836" s="71"/>
      <c r="R836" s="71"/>
      <c r="S836" s="128"/>
      <c r="T836" s="128"/>
      <c r="U836" s="128"/>
      <c r="V836" s="128"/>
      <c r="W836" s="128"/>
      <c r="X836" s="128"/>
      <c r="Y836" s="128"/>
      <c r="Z836" s="128"/>
      <c r="AA836" s="128"/>
      <c r="AB836" s="128"/>
      <c r="AC836" s="128"/>
      <c r="AD836" s="128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128"/>
      <c r="AS836" s="5"/>
      <c r="AT836" s="5"/>
      <c r="AU836" s="5"/>
      <c r="AV836" s="5"/>
      <c r="AW836" s="5"/>
      <c r="AX836" s="5"/>
      <c r="AY836" s="5"/>
      <c r="AZ836" s="2"/>
      <c r="BA836" s="2"/>
    </row>
    <row r="837" spans="2:53" s="3" customFormat="1" x14ac:dyDescent="0.2">
      <c r="B837" s="1"/>
      <c r="D837" s="118"/>
      <c r="E837" s="84"/>
      <c r="F837" s="84"/>
      <c r="G837" s="83"/>
      <c r="H837" s="74"/>
      <c r="I837" s="74"/>
      <c r="J837" s="74"/>
      <c r="K837" s="74"/>
      <c r="L837" s="75"/>
      <c r="M837" s="75"/>
      <c r="N837" s="75"/>
      <c r="O837" s="65"/>
      <c r="P837" s="65"/>
      <c r="Q837" s="71"/>
      <c r="R837" s="71"/>
      <c r="S837" s="128"/>
      <c r="T837" s="128"/>
      <c r="U837" s="128"/>
      <c r="V837" s="128"/>
      <c r="W837" s="128"/>
      <c r="X837" s="128"/>
      <c r="Y837" s="128"/>
      <c r="Z837" s="128"/>
      <c r="AA837" s="128"/>
      <c r="AB837" s="128"/>
      <c r="AC837" s="128"/>
      <c r="AD837" s="128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128"/>
      <c r="AS837" s="5"/>
      <c r="AT837" s="5"/>
      <c r="AU837" s="5"/>
      <c r="AV837" s="5"/>
      <c r="AW837" s="5"/>
      <c r="AX837" s="5"/>
      <c r="AY837" s="5"/>
      <c r="AZ837" s="2"/>
      <c r="BA837" s="2"/>
    </row>
    <row r="838" spans="2:53" s="3" customFormat="1" x14ac:dyDescent="0.2">
      <c r="B838" s="1"/>
      <c r="D838" s="118"/>
      <c r="E838" s="84"/>
      <c r="F838" s="84"/>
      <c r="G838" s="83"/>
      <c r="H838" s="74"/>
      <c r="I838" s="74"/>
      <c r="J838" s="74"/>
      <c r="K838" s="74"/>
      <c r="L838" s="75"/>
      <c r="M838" s="75"/>
      <c r="N838" s="75"/>
      <c r="O838" s="65"/>
      <c r="P838" s="65"/>
      <c r="Q838" s="71"/>
      <c r="R838" s="71"/>
      <c r="S838" s="128"/>
      <c r="T838" s="128"/>
      <c r="U838" s="128"/>
      <c r="V838" s="128"/>
      <c r="W838" s="128"/>
      <c r="X838" s="128"/>
      <c r="Y838" s="128"/>
      <c r="Z838" s="128"/>
      <c r="AA838" s="128"/>
      <c r="AB838" s="128"/>
      <c r="AC838" s="128"/>
      <c r="AD838" s="128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128"/>
      <c r="AS838" s="5"/>
      <c r="AT838" s="5"/>
      <c r="AU838" s="5"/>
      <c r="AV838" s="5"/>
      <c r="AW838" s="5"/>
      <c r="AX838" s="5"/>
      <c r="AY838" s="5"/>
      <c r="AZ838" s="2"/>
      <c r="BA838" s="2"/>
    </row>
    <row r="839" spans="2:53" s="3" customFormat="1" x14ac:dyDescent="0.2">
      <c r="B839" s="1"/>
      <c r="D839" s="118"/>
      <c r="E839" s="84"/>
      <c r="F839" s="84"/>
      <c r="G839" s="83"/>
      <c r="H839" s="74"/>
      <c r="I839" s="74"/>
      <c r="J839" s="74"/>
      <c r="K839" s="74"/>
      <c r="L839" s="75"/>
      <c r="M839" s="75"/>
      <c r="N839" s="75"/>
      <c r="O839" s="65"/>
      <c r="P839" s="65"/>
      <c r="Q839" s="71"/>
      <c r="R839" s="71"/>
      <c r="S839" s="128"/>
      <c r="T839" s="128"/>
      <c r="U839" s="128"/>
      <c r="V839" s="128"/>
      <c r="W839" s="128"/>
      <c r="X839" s="128"/>
      <c r="Y839" s="128"/>
      <c r="Z839" s="128"/>
      <c r="AA839" s="128"/>
      <c r="AB839" s="128"/>
      <c r="AC839" s="128"/>
      <c r="AD839" s="128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128"/>
      <c r="AS839" s="5"/>
      <c r="AT839" s="5"/>
      <c r="AU839" s="5"/>
      <c r="AV839" s="5"/>
      <c r="AW839" s="5"/>
      <c r="AX839" s="5"/>
      <c r="AY839" s="5"/>
      <c r="AZ839" s="2"/>
      <c r="BA839" s="2"/>
    </row>
    <row r="840" spans="2:53" s="3" customFormat="1" x14ac:dyDescent="0.2">
      <c r="B840" s="1"/>
      <c r="D840" s="118"/>
      <c r="E840" s="84"/>
      <c r="F840" s="84"/>
      <c r="G840" s="83"/>
      <c r="H840" s="74"/>
      <c r="I840" s="74"/>
      <c r="J840" s="74"/>
      <c r="K840" s="74"/>
      <c r="L840" s="75"/>
      <c r="M840" s="75"/>
      <c r="N840" s="75"/>
      <c r="O840" s="65"/>
      <c r="P840" s="65"/>
      <c r="Q840" s="71"/>
      <c r="R840" s="71"/>
      <c r="S840" s="128"/>
      <c r="T840" s="128"/>
      <c r="U840" s="128"/>
      <c r="V840" s="128"/>
      <c r="W840" s="128"/>
      <c r="X840" s="128"/>
      <c r="Y840" s="128"/>
      <c r="Z840" s="128"/>
      <c r="AA840" s="128"/>
      <c r="AB840" s="128"/>
      <c r="AC840" s="128"/>
      <c r="AD840" s="128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128"/>
      <c r="AS840" s="5"/>
      <c r="AT840" s="5"/>
      <c r="AU840" s="5"/>
      <c r="AV840" s="5"/>
      <c r="AW840" s="5"/>
      <c r="AX840" s="5"/>
      <c r="AY840" s="5"/>
      <c r="AZ840" s="2"/>
      <c r="BA840" s="2"/>
    </row>
    <row r="841" spans="2:53" s="3" customFormat="1" x14ac:dyDescent="0.2">
      <c r="B841" s="1"/>
      <c r="D841" s="118"/>
      <c r="E841" s="84"/>
      <c r="F841" s="84"/>
      <c r="G841" s="83"/>
      <c r="H841" s="74"/>
      <c r="I841" s="74"/>
      <c r="J841" s="74"/>
      <c r="K841" s="74"/>
      <c r="L841" s="75"/>
      <c r="M841" s="75"/>
      <c r="N841" s="75"/>
      <c r="O841" s="65"/>
      <c r="P841" s="65"/>
      <c r="Q841" s="71"/>
      <c r="R841" s="71"/>
      <c r="S841" s="128"/>
      <c r="T841" s="128"/>
      <c r="U841" s="128"/>
      <c r="V841" s="128"/>
      <c r="W841" s="128"/>
      <c r="X841" s="128"/>
      <c r="Y841" s="128"/>
      <c r="Z841" s="128"/>
      <c r="AA841" s="128"/>
      <c r="AB841" s="128"/>
      <c r="AC841" s="128"/>
      <c r="AD841" s="128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128"/>
      <c r="AS841" s="5"/>
      <c r="AT841" s="5"/>
      <c r="AU841" s="5"/>
      <c r="AV841" s="5"/>
      <c r="AW841" s="5"/>
      <c r="AX841" s="5"/>
      <c r="AY841" s="5"/>
      <c r="AZ841" s="2"/>
      <c r="BA841" s="2"/>
    </row>
    <row r="842" spans="2:53" s="3" customFormat="1" x14ac:dyDescent="0.2">
      <c r="B842" s="1"/>
      <c r="D842" s="118"/>
      <c r="E842" s="84"/>
      <c r="F842" s="84"/>
      <c r="G842" s="83"/>
      <c r="H842" s="74"/>
      <c r="I842" s="74"/>
      <c r="J842" s="74"/>
      <c r="K842" s="74"/>
      <c r="L842" s="75"/>
      <c r="M842" s="75"/>
      <c r="N842" s="75"/>
      <c r="O842" s="65"/>
      <c r="P842" s="65"/>
      <c r="Q842" s="71"/>
      <c r="R842" s="71"/>
      <c r="S842" s="128"/>
      <c r="T842" s="128"/>
      <c r="U842" s="128"/>
      <c r="V842" s="128"/>
      <c r="W842" s="128"/>
      <c r="X842" s="128"/>
      <c r="Y842" s="128"/>
      <c r="Z842" s="128"/>
      <c r="AA842" s="128"/>
      <c r="AB842" s="128"/>
      <c r="AC842" s="128"/>
      <c r="AD842" s="128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128"/>
      <c r="AS842" s="5"/>
      <c r="AT842" s="5"/>
      <c r="AU842" s="5"/>
      <c r="AV842" s="5"/>
      <c r="AW842" s="5"/>
      <c r="AX842" s="5"/>
      <c r="AY842" s="5"/>
      <c r="AZ842" s="2"/>
      <c r="BA842" s="2"/>
    </row>
    <row r="843" spans="2:53" s="3" customFormat="1" x14ac:dyDescent="0.2">
      <c r="B843" s="1"/>
      <c r="D843" s="118"/>
      <c r="E843" s="84"/>
      <c r="F843" s="84"/>
      <c r="G843" s="83"/>
      <c r="H843" s="74"/>
      <c r="I843" s="74"/>
      <c r="J843" s="74"/>
      <c r="K843" s="74"/>
      <c r="L843" s="75"/>
      <c r="M843" s="75"/>
      <c r="N843" s="75"/>
      <c r="O843" s="65"/>
      <c r="P843" s="65"/>
      <c r="Q843" s="71"/>
      <c r="R843" s="71"/>
      <c r="S843" s="128"/>
      <c r="T843" s="128"/>
      <c r="U843" s="128"/>
      <c r="V843" s="128"/>
      <c r="W843" s="128"/>
      <c r="X843" s="128"/>
      <c r="Y843" s="128"/>
      <c r="Z843" s="128"/>
      <c r="AA843" s="128"/>
      <c r="AB843" s="128"/>
      <c r="AC843" s="128"/>
      <c r="AD843" s="128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128"/>
      <c r="AS843" s="5"/>
      <c r="AT843" s="5"/>
      <c r="AU843" s="5"/>
      <c r="AV843" s="5"/>
      <c r="AW843" s="5"/>
      <c r="AX843" s="5"/>
      <c r="AY843" s="5"/>
      <c r="AZ843" s="2"/>
      <c r="BA843" s="2"/>
    </row>
    <row r="844" spans="2:53" s="3" customFormat="1" x14ac:dyDescent="0.2">
      <c r="B844" s="1"/>
      <c r="D844" s="118"/>
      <c r="E844" s="84"/>
      <c r="F844" s="84"/>
      <c r="G844" s="83"/>
      <c r="H844" s="74"/>
      <c r="I844" s="74"/>
      <c r="J844" s="74"/>
      <c r="K844" s="74"/>
      <c r="L844" s="75"/>
      <c r="M844" s="75"/>
      <c r="N844" s="75"/>
      <c r="O844" s="65"/>
      <c r="P844" s="65"/>
      <c r="Q844" s="71"/>
      <c r="R844" s="71"/>
      <c r="S844" s="128"/>
      <c r="T844" s="128"/>
      <c r="U844" s="128"/>
      <c r="V844" s="128"/>
      <c r="W844" s="128"/>
      <c r="X844" s="128"/>
      <c r="Y844" s="128"/>
      <c r="Z844" s="128"/>
      <c r="AA844" s="128"/>
      <c r="AB844" s="128"/>
      <c r="AC844" s="128"/>
      <c r="AD844" s="128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128"/>
      <c r="AS844" s="5"/>
      <c r="AT844" s="5"/>
      <c r="AU844" s="5"/>
      <c r="AV844" s="5"/>
      <c r="AW844" s="5"/>
      <c r="AX844" s="5"/>
      <c r="AY844" s="5"/>
      <c r="AZ844" s="2"/>
      <c r="BA844" s="2"/>
    </row>
    <row r="845" spans="2:53" s="3" customFormat="1" x14ac:dyDescent="0.2">
      <c r="B845" s="1"/>
      <c r="D845" s="118"/>
      <c r="E845" s="84"/>
      <c r="F845" s="84"/>
      <c r="G845" s="83"/>
      <c r="H845" s="74"/>
      <c r="I845" s="74"/>
      <c r="J845" s="74"/>
      <c r="K845" s="74"/>
      <c r="L845" s="75"/>
      <c r="M845" s="75"/>
      <c r="N845" s="75"/>
      <c r="O845" s="65"/>
      <c r="P845" s="65"/>
      <c r="Q845" s="71"/>
      <c r="R845" s="71"/>
      <c r="S845" s="128"/>
      <c r="T845" s="128"/>
      <c r="U845" s="128"/>
      <c r="V845" s="128"/>
      <c r="W845" s="128"/>
      <c r="X845" s="128"/>
      <c r="Y845" s="128"/>
      <c r="Z845" s="128"/>
      <c r="AA845" s="128"/>
      <c r="AB845" s="128"/>
      <c r="AC845" s="128"/>
      <c r="AD845" s="128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128"/>
      <c r="AS845" s="5"/>
      <c r="AT845" s="5"/>
      <c r="AU845" s="5"/>
      <c r="AV845" s="5"/>
      <c r="AW845" s="5"/>
      <c r="AX845" s="5"/>
      <c r="AY845" s="5"/>
      <c r="AZ845" s="2"/>
      <c r="BA845" s="2"/>
    </row>
    <row r="846" spans="2:53" s="3" customFormat="1" x14ac:dyDescent="0.2">
      <c r="B846" s="1"/>
      <c r="D846" s="118"/>
      <c r="E846" s="84"/>
      <c r="F846" s="84"/>
      <c r="G846" s="83"/>
      <c r="H846" s="74"/>
      <c r="I846" s="74"/>
      <c r="J846" s="74"/>
      <c r="K846" s="74"/>
      <c r="L846" s="75"/>
      <c r="M846" s="75"/>
      <c r="N846" s="75"/>
      <c r="O846" s="65"/>
      <c r="P846" s="65"/>
      <c r="Q846" s="71"/>
      <c r="R846" s="71"/>
      <c r="S846" s="128"/>
      <c r="T846" s="128"/>
      <c r="U846" s="128"/>
      <c r="V846" s="128"/>
      <c r="W846" s="128"/>
      <c r="X846" s="128"/>
      <c r="Y846" s="128"/>
      <c r="Z846" s="128"/>
      <c r="AA846" s="128"/>
      <c r="AB846" s="128"/>
      <c r="AC846" s="128"/>
      <c r="AD846" s="128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128"/>
      <c r="AS846" s="5"/>
      <c r="AT846" s="5"/>
      <c r="AU846" s="5"/>
      <c r="AV846" s="5"/>
      <c r="AW846" s="5"/>
      <c r="AX846" s="5"/>
      <c r="AY846" s="5"/>
      <c r="AZ846" s="2"/>
      <c r="BA846" s="2"/>
    </row>
    <row r="847" spans="2:53" s="3" customFormat="1" x14ac:dyDescent="0.2">
      <c r="B847" s="1"/>
      <c r="D847" s="118"/>
      <c r="E847" s="84"/>
      <c r="F847" s="84"/>
      <c r="G847" s="83"/>
      <c r="H847" s="74"/>
      <c r="I847" s="74"/>
      <c r="J847" s="74"/>
      <c r="K847" s="74"/>
      <c r="L847" s="75"/>
      <c r="M847" s="75"/>
      <c r="N847" s="75"/>
      <c r="O847" s="65"/>
      <c r="P847" s="65"/>
      <c r="Q847" s="71"/>
      <c r="R847" s="71"/>
      <c r="S847" s="128"/>
      <c r="T847" s="128"/>
      <c r="U847" s="128"/>
      <c r="V847" s="128"/>
      <c r="W847" s="128"/>
      <c r="X847" s="128"/>
      <c r="Y847" s="128"/>
      <c r="Z847" s="128"/>
      <c r="AA847" s="128"/>
      <c r="AB847" s="128"/>
      <c r="AC847" s="128"/>
      <c r="AD847" s="128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128"/>
      <c r="AS847" s="5"/>
      <c r="AT847" s="5"/>
      <c r="AU847" s="5"/>
      <c r="AV847" s="5"/>
      <c r="AW847" s="5"/>
      <c r="AX847" s="5"/>
      <c r="AY847" s="5"/>
      <c r="AZ847" s="2"/>
      <c r="BA847" s="2"/>
    </row>
    <row r="848" spans="2:53" s="3" customFormat="1" x14ac:dyDescent="0.2">
      <c r="B848" s="1"/>
      <c r="D848" s="118"/>
      <c r="E848" s="84"/>
      <c r="F848" s="84"/>
      <c r="G848" s="83"/>
      <c r="H848" s="74"/>
      <c r="I848" s="74"/>
      <c r="J848" s="74"/>
      <c r="K848" s="74"/>
      <c r="L848" s="75"/>
      <c r="M848" s="75"/>
      <c r="N848" s="75"/>
      <c r="O848" s="65"/>
      <c r="P848" s="65"/>
      <c r="Q848" s="71"/>
      <c r="R848" s="71"/>
      <c r="S848" s="128"/>
      <c r="T848" s="128"/>
      <c r="U848" s="128"/>
      <c r="V848" s="128"/>
      <c r="W848" s="128"/>
      <c r="X848" s="128"/>
      <c r="Y848" s="128"/>
      <c r="Z848" s="128"/>
      <c r="AA848" s="128"/>
      <c r="AB848" s="128"/>
      <c r="AC848" s="128"/>
      <c r="AD848" s="128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128"/>
      <c r="AS848" s="5"/>
      <c r="AT848" s="5"/>
      <c r="AU848" s="5"/>
      <c r="AV848" s="5"/>
      <c r="AW848" s="5"/>
      <c r="AX848" s="5"/>
      <c r="AY848" s="5"/>
      <c r="AZ848" s="2"/>
      <c r="BA848" s="2"/>
    </row>
    <row r="849" spans="2:53" s="3" customFormat="1" x14ac:dyDescent="0.2">
      <c r="B849" s="1"/>
      <c r="D849" s="118"/>
      <c r="E849" s="84"/>
      <c r="F849" s="84"/>
      <c r="G849" s="83"/>
      <c r="H849" s="74"/>
      <c r="I849" s="74"/>
      <c r="J849" s="74"/>
      <c r="K849" s="74"/>
      <c r="L849" s="75"/>
      <c r="M849" s="75"/>
      <c r="N849" s="75"/>
      <c r="O849" s="65"/>
      <c r="P849" s="65"/>
      <c r="Q849" s="71"/>
      <c r="R849" s="71"/>
      <c r="S849" s="128"/>
      <c r="T849" s="128"/>
      <c r="U849" s="128"/>
      <c r="V849" s="128"/>
      <c r="W849" s="128"/>
      <c r="X849" s="128"/>
      <c r="Y849" s="128"/>
      <c r="Z849" s="128"/>
      <c r="AA849" s="128"/>
      <c r="AB849" s="128"/>
      <c r="AC849" s="128"/>
      <c r="AD849" s="128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128"/>
      <c r="AS849" s="5"/>
      <c r="AT849" s="5"/>
      <c r="AU849" s="5"/>
      <c r="AV849" s="5"/>
      <c r="AW849" s="5"/>
      <c r="AX849" s="5"/>
      <c r="AY849" s="5"/>
      <c r="AZ849" s="2"/>
      <c r="BA849" s="2"/>
    </row>
    <row r="850" spans="2:53" s="3" customFormat="1" x14ac:dyDescent="0.2">
      <c r="B850" s="1"/>
      <c r="D850" s="118"/>
      <c r="E850" s="84"/>
      <c r="F850" s="84"/>
      <c r="G850" s="83"/>
      <c r="H850" s="74"/>
      <c r="I850" s="74"/>
      <c r="J850" s="74"/>
      <c r="K850" s="74"/>
      <c r="L850" s="75"/>
      <c r="M850" s="75"/>
      <c r="N850" s="75"/>
      <c r="O850" s="65"/>
      <c r="P850" s="65"/>
      <c r="Q850" s="71"/>
      <c r="R850" s="71"/>
      <c r="S850" s="128"/>
      <c r="T850" s="128"/>
      <c r="U850" s="128"/>
      <c r="V850" s="128"/>
      <c r="W850" s="128"/>
      <c r="X850" s="128"/>
      <c r="Y850" s="128"/>
      <c r="Z850" s="128"/>
      <c r="AA850" s="128"/>
      <c r="AB850" s="128"/>
      <c r="AC850" s="128"/>
      <c r="AD850" s="128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128"/>
      <c r="AS850" s="5"/>
      <c r="AT850" s="5"/>
      <c r="AU850" s="5"/>
      <c r="AV850" s="5"/>
      <c r="AW850" s="5"/>
      <c r="AX850" s="5"/>
      <c r="AY850" s="5"/>
      <c r="AZ850" s="2"/>
      <c r="BA850" s="2"/>
    </row>
    <row r="851" spans="2:53" s="3" customFormat="1" x14ac:dyDescent="0.2">
      <c r="B851" s="1"/>
      <c r="D851" s="118"/>
      <c r="E851" s="84"/>
      <c r="F851" s="84"/>
      <c r="G851" s="83"/>
      <c r="H851" s="74"/>
      <c r="I851" s="74"/>
      <c r="J851" s="74"/>
      <c r="K851" s="74"/>
      <c r="L851" s="75"/>
      <c r="M851" s="75"/>
      <c r="N851" s="75"/>
      <c r="O851" s="65"/>
      <c r="P851" s="65"/>
      <c r="Q851" s="71"/>
      <c r="R851" s="71"/>
      <c r="S851" s="128"/>
      <c r="T851" s="128"/>
      <c r="U851" s="128"/>
      <c r="V851" s="128"/>
      <c r="W851" s="128"/>
      <c r="X851" s="128"/>
      <c r="Y851" s="128"/>
      <c r="Z851" s="128"/>
      <c r="AA851" s="128"/>
      <c r="AB851" s="128"/>
      <c r="AC851" s="128"/>
      <c r="AD851" s="128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128"/>
      <c r="AS851" s="5"/>
      <c r="AT851" s="5"/>
      <c r="AU851" s="5"/>
      <c r="AV851" s="5"/>
      <c r="AW851" s="5"/>
      <c r="AX851" s="5"/>
      <c r="AY851" s="5"/>
      <c r="AZ851" s="2"/>
      <c r="BA851" s="2"/>
    </row>
    <row r="852" spans="2:53" s="3" customFormat="1" x14ac:dyDescent="0.2">
      <c r="B852" s="1"/>
      <c r="D852" s="118"/>
      <c r="E852" s="84"/>
      <c r="F852" s="84"/>
      <c r="G852" s="83"/>
      <c r="H852" s="74"/>
      <c r="I852" s="74"/>
      <c r="J852" s="74"/>
      <c r="K852" s="74"/>
      <c r="L852" s="75"/>
      <c r="M852" s="75"/>
      <c r="N852" s="75"/>
      <c r="O852" s="65"/>
      <c r="P852" s="65"/>
      <c r="Q852" s="71"/>
      <c r="R852" s="71"/>
      <c r="S852" s="128"/>
      <c r="T852" s="128"/>
      <c r="U852" s="128"/>
      <c r="V852" s="128"/>
      <c r="W852" s="128"/>
      <c r="X852" s="128"/>
      <c r="Y852" s="128"/>
      <c r="Z852" s="128"/>
      <c r="AA852" s="128"/>
      <c r="AB852" s="128"/>
      <c r="AC852" s="128"/>
      <c r="AD852" s="128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128"/>
      <c r="AS852" s="5"/>
      <c r="AT852" s="5"/>
      <c r="AU852" s="5"/>
      <c r="AV852" s="5"/>
      <c r="AW852" s="5"/>
      <c r="AX852" s="5"/>
      <c r="AY852" s="5"/>
      <c r="AZ852" s="2"/>
      <c r="BA852" s="2"/>
    </row>
    <row r="853" spans="2:53" s="3" customFormat="1" x14ac:dyDescent="0.2">
      <c r="B853" s="1"/>
      <c r="D853" s="118"/>
      <c r="E853" s="84"/>
      <c r="F853" s="84"/>
      <c r="G853" s="83"/>
      <c r="H853" s="74"/>
      <c r="I853" s="74"/>
      <c r="J853" s="74"/>
      <c r="K853" s="74"/>
      <c r="L853" s="75"/>
      <c r="M853" s="75"/>
      <c r="N853" s="75"/>
      <c r="O853" s="65"/>
      <c r="P853" s="65"/>
      <c r="Q853" s="71"/>
      <c r="R853" s="71"/>
      <c r="S853" s="128"/>
      <c r="T853" s="128"/>
      <c r="U853" s="128"/>
      <c r="V853" s="128"/>
      <c r="W853" s="128"/>
      <c r="X853" s="128"/>
      <c r="Y853" s="128"/>
      <c r="Z853" s="128"/>
      <c r="AA853" s="128"/>
      <c r="AB853" s="128"/>
      <c r="AC853" s="128"/>
      <c r="AD853" s="128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128"/>
      <c r="AS853" s="5"/>
      <c r="AT853" s="5"/>
      <c r="AU853" s="5"/>
      <c r="AV853" s="5"/>
      <c r="AW853" s="5"/>
      <c r="AX853" s="5"/>
      <c r="AY853" s="5"/>
      <c r="AZ853" s="2"/>
      <c r="BA853" s="2"/>
    </row>
    <row r="854" spans="2:53" s="3" customFormat="1" x14ac:dyDescent="0.2">
      <c r="B854" s="1"/>
      <c r="D854" s="118"/>
      <c r="E854" s="84"/>
      <c r="F854" s="84"/>
      <c r="G854" s="83"/>
      <c r="H854" s="74"/>
      <c r="I854" s="74"/>
      <c r="J854" s="74"/>
      <c r="K854" s="74"/>
      <c r="L854" s="75"/>
      <c r="M854" s="75"/>
      <c r="N854" s="75"/>
      <c r="O854" s="65"/>
      <c r="P854" s="65"/>
      <c r="Q854" s="71"/>
      <c r="R854" s="71"/>
      <c r="S854" s="128"/>
      <c r="T854" s="128"/>
      <c r="U854" s="128"/>
      <c r="V854" s="128"/>
      <c r="W854" s="128"/>
      <c r="X854" s="128"/>
      <c r="Y854" s="128"/>
      <c r="Z854" s="128"/>
      <c r="AA854" s="128"/>
      <c r="AB854" s="128"/>
      <c r="AC854" s="128"/>
      <c r="AD854" s="128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128"/>
      <c r="AS854" s="5"/>
      <c r="AT854" s="5"/>
      <c r="AU854" s="5"/>
      <c r="AV854" s="5"/>
      <c r="AW854" s="5"/>
      <c r="AX854" s="5"/>
      <c r="AY854" s="5"/>
      <c r="AZ854" s="2"/>
      <c r="BA854" s="2"/>
    </row>
    <row r="855" spans="2:53" s="3" customFormat="1" x14ac:dyDescent="0.2">
      <c r="B855" s="1"/>
      <c r="D855" s="118"/>
      <c r="E855" s="84"/>
      <c r="F855" s="84"/>
      <c r="G855" s="83"/>
      <c r="H855" s="74"/>
      <c r="I855" s="74"/>
      <c r="J855" s="74"/>
      <c r="K855" s="74"/>
      <c r="L855" s="75"/>
      <c r="M855" s="75"/>
      <c r="N855" s="75"/>
      <c r="O855" s="65"/>
      <c r="P855" s="65"/>
      <c r="Q855" s="71"/>
      <c r="R855" s="71"/>
      <c r="S855" s="128"/>
      <c r="T855" s="128"/>
      <c r="U855" s="128"/>
      <c r="V855" s="128"/>
      <c r="W855" s="128"/>
      <c r="X855" s="128"/>
      <c r="Y855" s="128"/>
      <c r="Z855" s="128"/>
      <c r="AA855" s="128"/>
      <c r="AB855" s="128"/>
      <c r="AC855" s="128"/>
      <c r="AD855" s="128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128"/>
      <c r="AS855" s="5"/>
      <c r="AT855" s="5"/>
      <c r="AU855" s="5"/>
      <c r="AV855" s="5"/>
      <c r="AW855" s="5"/>
      <c r="AX855" s="5"/>
      <c r="AY855" s="5"/>
      <c r="AZ855" s="2"/>
      <c r="BA855" s="2"/>
    </row>
    <row r="856" spans="2:53" s="3" customFormat="1" x14ac:dyDescent="0.2">
      <c r="B856" s="1"/>
      <c r="D856" s="118"/>
      <c r="E856" s="84"/>
      <c r="F856" s="84"/>
      <c r="G856" s="83"/>
      <c r="H856" s="74"/>
      <c r="I856" s="74"/>
      <c r="J856" s="74"/>
      <c r="K856" s="74"/>
      <c r="L856" s="75"/>
      <c r="M856" s="75"/>
      <c r="N856" s="75"/>
      <c r="O856" s="65"/>
      <c r="P856" s="65"/>
      <c r="Q856" s="71"/>
      <c r="R856" s="71"/>
      <c r="S856" s="128"/>
      <c r="T856" s="128"/>
      <c r="U856" s="128"/>
      <c r="V856" s="128"/>
      <c r="W856" s="128"/>
      <c r="X856" s="128"/>
      <c r="Y856" s="128"/>
      <c r="Z856" s="128"/>
      <c r="AA856" s="128"/>
      <c r="AB856" s="128"/>
      <c r="AC856" s="128"/>
      <c r="AD856" s="128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128"/>
      <c r="AS856" s="5"/>
      <c r="AT856" s="5"/>
      <c r="AU856" s="5"/>
      <c r="AV856" s="5"/>
      <c r="AW856" s="5"/>
      <c r="AX856" s="5"/>
      <c r="AY856" s="5"/>
      <c r="AZ856" s="2"/>
      <c r="BA856" s="2"/>
    </row>
    <row r="857" spans="2:53" s="3" customFormat="1" x14ac:dyDescent="0.2">
      <c r="B857" s="1"/>
      <c r="D857" s="118"/>
      <c r="E857" s="84"/>
      <c r="F857" s="84"/>
      <c r="G857" s="83"/>
      <c r="H857" s="74"/>
      <c r="I857" s="74"/>
      <c r="J857" s="74"/>
      <c r="K857" s="74"/>
      <c r="L857" s="75"/>
      <c r="M857" s="75"/>
      <c r="N857" s="75"/>
      <c r="O857" s="65"/>
      <c r="P857" s="65"/>
      <c r="Q857" s="71"/>
      <c r="R857" s="71"/>
      <c r="S857" s="128"/>
      <c r="T857" s="128"/>
      <c r="U857" s="128"/>
      <c r="V857" s="128"/>
      <c r="W857" s="128"/>
      <c r="X857" s="128"/>
      <c r="Y857" s="128"/>
      <c r="Z857" s="128"/>
      <c r="AA857" s="128"/>
      <c r="AB857" s="128"/>
      <c r="AC857" s="128"/>
      <c r="AD857" s="128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128"/>
      <c r="AS857" s="5"/>
      <c r="AT857" s="5"/>
      <c r="AU857" s="5"/>
      <c r="AV857" s="5"/>
      <c r="AW857" s="5"/>
      <c r="AX857" s="5"/>
      <c r="AY857" s="5"/>
      <c r="AZ857" s="2"/>
      <c r="BA857" s="2"/>
    </row>
    <row r="858" spans="2:53" s="3" customFormat="1" x14ac:dyDescent="0.2">
      <c r="B858" s="1"/>
      <c r="D858" s="118"/>
      <c r="E858" s="84"/>
      <c r="F858" s="84"/>
      <c r="G858" s="83"/>
      <c r="H858" s="74"/>
      <c r="I858" s="74"/>
      <c r="J858" s="74"/>
      <c r="K858" s="74"/>
      <c r="L858" s="75"/>
      <c r="M858" s="75"/>
      <c r="N858" s="75"/>
      <c r="O858" s="65"/>
      <c r="P858" s="65"/>
      <c r="Q858" s="71"/>
      <c r="R858" s="71"/>
      <c r="S858" s="128"/>
      <c r="T858" s="128"/>
      <c r="U858" s="128"/>
      <c r="V858" s="128"/>
      <c r="W858" s="128"/>
      <c r="X858" s="128"/>
      <c r="Y858" s="128"/>
      <c r="Z858" s="128"/>
      <c r="AA858" s="128"/>
      <c r="AB858" s="128"/>
      <c r="AC858" s="128"/>
      <c r="AD858" s="128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128"/>
      <c r="AS858" s="5"/>
      <c r="AT858" s="5"/>
      <c r="AU858" s="5"/>
      <c r="AV858" s="5"/>
      <c r="AW858" s="5"/>
      <c r="AX858" s="5"/>
      <c r="AY858" s="5"/>
      <c r="AZ858" s="2"/>
      <c r="BA858" s="2"/>
    </row>
    <row r="859" spans="2:53" s="3" customFormat="1" x14ac:dyDescent="0.2">
      <c r="B859" s="1"/>
      <c r="D859" s="118"/>
      <c r="E859" s="84"/>
      <c r="F859" s="84"/>
      <c r="G859" s="83"/>
      <c r="H859" s="74"/>
      <c r="I859" s="74"/>
      <c r="J859" s="74"/>
      <c r="K859" s="74"/>
      <c r="L859" s="75"/>
      <c r="M859" s="75"/>
      <c r="N859" s="75"/>
      <c r="O859" s="65"/>
      <c r="P859" s="65"/>
      <c r="Q859" s="71"/>
      <c r="R859" s="71"/>
      <c r="S859" s="128"/>
      <c r="T859" s="128"/>
      <c r="U859" s="128"/>
      <c r="V859" s="128"/>
      <c r="W859" s="128"/>
      <c r="X859" s="128"/>
      <c r="Y859" s="128"/>
      <c r="Z859" s="128"/>
      <c r="AA859" s="128"/>
      <c r="AB859" s="128"/>
      <c r="AC859" s="128"/>
      <c r="AD859" s="128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128"/>
      <c r="AS859" s="5"/>
      <c r="AT859" s="5"/>
      <c r="AU859" s="5"/>
      <c r="AV859" s="5"/>
      <c r="AW859" s="5"/>
      <c r="AX859" s="5"/>
      <c r="AY859" s="5"/>
      <c r="AZ859" s="2"/>
      <c r="BA859" s="2"/>
    </row>
    <row r="860" spans="2:53" s="3" customFormat="1" x14ac:dyDescent="0.2">
      <c r="B860" s="1"/>
      <c r="D860" s="118"/>
      <c r="E860" s="84"/>
      <c r="F860" s="84"/>
      <c r="G860" s="83"/>
      <c r="H860" s="74"/>
      <c r="I860" s="74"/>
      <c r="J860" s="74"/>
      <c r="K860" s="74"/>
      <c r="L860" s="75"/>
      <c r="M860" s="75"/>
      <c r="N860" s="75"/>
      <c r="O860" s="65"/>
      <c r="P860" s="65"/>
      <c r="Q860" s="71"/>
      <c r="R860" s="71"/>
      <c r="S860" s="128"/>
      <c r="T860" s="128"/>
      <c r="U860" s="128"/>
      <c r="V860" s="128"/>
      <c r="W860" s="128"/>
      <c r="X860" s="128"/>
      <c r="Y860" s="128"/>
      <c r="Z860" s="128"/>
      <c r="AA860" s="128"/>
      <c r="AB860" s="128"/>
      <c r="AC860" s="128"/>
      <c r="AD860" s="128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128"/>
      <c r="AS860" s="5"/>
      <c r="AT860" s="5"/>
      <c r="AU860" s="5"/>
      <c r="AV860" s="5"/>
      <c r="AW860" s="5"/>
      <c r="AX860" s="5"/>
      <c r="AY860" s="5"/>
      <c r="AZ860" s="2"/>
      <c r="BA860" s="2"/>
    </row>
    <row r="861" spans="2:53" s="3" customFormat="1" x14ac:dyDescent="0.2">
      <c r="B861" s="1"/>
      <c r="D861" s="118"/>
      <c r="E861" s="84"/>
      <c r="F861" s="84"/>
      <c r="G861" s="83"/>
      <c r="H861" s="74"/>
      <c r="I861" s="74"/>
      <c r="J861" s="74"/>
      <c r="K861" s="74"/>
      <c r="L861" s="75"/>
      <c r="M861" s="75"/>
      <c r="N861" s="75"/>
      <c r="O861" s="65"/>
      <c r="P861" s="65"/>
      <c r="Q861" s="71"/>
      <c r="R861" s="71"/>
      <c r="S861" s="128"/>
      <c r="T861" s="128"/>
      <c r="U861" s="128"/>
      <c r="V861" s="128"/>
      <c r="W861" s="128"/>
      <c r="X861" s="128"/>
      <c r="Y861" s="128"/>
      <c r="Z861" s="128"/>
      <c r="AA861" s="128"/>
      <c r="AB861" s="128"/>
      <c r="AC861" s="128"/>
      <c r="AD861" s="128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128"/>
      <c r="AS861" s="5"/>
      <c r="AT861" s="5"/>
      <c r="AU861" s="5"/>
      <c r="AV861" s="5"/>
      <c r="AW861" s="5"/>
      <c r="AX861" s="5"/>
      <c r="AY861" s="5"/>
      <c r="AZ861" s="2"/>
      <c r="BA861" s="2"/>
    </row>
    <row r="862" spans="2:53" s="3" customFormat="1" x14ac:dyDescent="0.2">
      <c r="B862" s="1"/>
      <c r="D862" s="118"/>
      <c r="E862" s="84"/>
      <c r="F862" s="84"/>
      <c r="G862" s="83"/>
      <c r="H862" s="74"/>
      <c r="I862" s="74"/>
      <c r="J862" s="74"/>
      <c r="K862" s="74"/>
      <c r="L862" s="75"/>
      <c r="M862" s="75"/>
      <c r="N862" s="75"/>
      <c r="O862" s="65"/>
      <c r="P862" s="65"/>
      <c r="Q862" s="71"/>
      <c r="R862" s="71"/>
      <c r="S862" s="128"/>
      <c r="T862" s="128"/>
      <c r="U862" s="128"/>
      <c r="V862" s="128"/>
      <c r="W862" s="128"/>
      <c r="X862" s="128"/>
      <c r="Y862" s="128"/>
      <c r="Z862" s="128"/>
      <c r="AA862" s="128"/>
      <c r="AB862" s="128"/>
      <c r="AC862" s="128"/>
      <c r="AD862" s="128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128"/>
      <c r="AS862" s="5"/>
      <c r="AT862" s="5"/>
      <c r="AU862" s="5"/>
      <c r="AV862" s="5"/>
      <c r="AW862" s="5"/>
      <c r="AX862" s="5"/>
      <c r="AY862" s="5"/>
      <c r="AZ862" s="2"/>
      <c r="BA862" s="2"/>
    </row>
    <row r="863" spans="2:53" s="3" customFormat="1" x14ac:dyDescent="0.2">
      <c r="B863" s="1"/>
      <c r="D863" s="118"/>
      <c r="E863" s="84"/>
      <c r="F863" s="84"/>
      <c r="G863" s="83"/>
      <c r="H863" s="74"/>
      <c r="I863" s="74"/>
      <c r="J863" s="74"/>
      <c r="K863" s="74"/>
      <c r="L863" s="75"/>
      <c r="M863" s="75"/>
      <c r="N863" s="75"/>
      <c r="O863" s="65"/>
      <c r="P863" s="65"/>
      <c r="Q863" s="71"/>
      <c r="R863" s="71"/>
      <c r="S863" s="128"/>
      <c r="T863" s="128"/>
      <c r="U863" s="128"/>
      <c r="V863" s="128"/>
      <c r="W863" s="128"/>
      <c r="X863" s="128"/>
      <c r="Y863" s="128"/>
      <c r="Z863" s="128"/>
      <c r="AA863" s="128"/>
      <c r="AB863" s="128"/>
      <c r="AC863" s="128"/>
      <c r="AD863" s="128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128"/>
      <c r="AS863" s="5"/>
      <c r="AT863" s="5"/>
      <c r="AU863" s="5"/>
      <c r="AV863" s="5"/>
      <c r="AW863" s="5"/>
      <c r="AX863" s="5"/>
      <c r="AY863" s="5"/>
      <c r="AZ863" s="2"/>
      <c r="BA863" s="2"/>
    </row>
    <row r="864" spans="2:53" s="3" customFormat="1" x14ac:dyDescent="0.2">
      <c r="B864" s="1"/>
      <c r="D864" s="118"/>
      <c r="E864" s="84"/>
      <c r="F864" s="84"/>
      <c r="G864" s="83"/>
      <c r="H864" s="74"/>
      <c r="I864" s="74"/>
      <c r="J864" s="74"/>
      <c r="K864" s="74"/>
      <c r="L864" s="75"/>
      <c r="M864" s="75"/>
      <c r="N864" s="75"/>
      <c r="O864" s="65"/>
      <c r="P864" s="65"/>
      <c r="Q864" s="71"/>
      <c r="R864" s="71"/>
      <c r="S864" s="128"/>
      <c r="T864" s="128"/>
      <c r="U864" s="128"/>
      <c r="V864" s="128"/>
      <c r="W864" s="128"/>
      <c r="X864" s="128"/>
      <c r="Y864" s="128"/>
      <c r="Z864" s="128"/>
      <c r="AA864" s="128"/>
      <c r="AB864" s="128"/>
      <c r="AC864" s="128"/>
      <c r="AD864" s="128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128"/>
      <c r="AS864" s="5"/>
      <c r="AT864" s="5"/>
      <c r="AU864" s="5"/>
      <c r="AV864" s="5"/>
      <c r="AW864" s="5"/>
      <c r="AX864" s="5"/>
      <c r="AY864" s="5"/>
      <c r="AZ864" s="2"/>
      <c r="BA864" s="2"/>
    </row>
    <row r="865" spans="2:53" s="3" customFormat="1" x14ac:dyDescent="0.2">
      <c r="B865" s="1"/>
      <c r="D865" s="118"/>
      <c r="E865" s="84"/>
      <c r="F865" s="84"/>
      <c r="G865" s="83"/>
      <c r="H865" s="74"/>
      <c r="I865" s="74"/>
      <c r="J865" s="74"/>
      <c r="K865" s="74"/>
      <c r="L865" s="75"/>
      <c r="M865" s="75"/>
      <c r="N865" s="75"/>
      <c r="O865" s="65"/>
      <c r="P865" s="65"/>
      <c r="Q865" s="71"/>
      <c r="R865" s="71"/>
      <c r="S865" s="128"/>
      <c r="T865" s="128"/>
      <c r="U865" s="128"/>
      <c r="V865" s="128"/>
      <c r="W865" s="128"/>
      <c r="X865" s="128"/>
      <c r="Y865" s="128"/>
      <c r="Z865" s="128"/>
      <c r="AA865" s="128"/>
      <c r="AB865" s="128"/>
      <c r="AC865" s="128"/>
      <c r="AD865" s="128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128"/>
      <c r="AS865" s="5"/>
      <c r="AT865" s="5"/>
      <c r="AU865" s="5"/>
      <c r="AV865" s="5"/>
      <c r="AW865" s="5"/>
      <c r="AX865" s="5"/>
      <c r="AY865" s="5"/>
      <c r="AZ865" s="2"/>
      <c r="BA865" s="2"/>
    </row>
    <row r="866" spans="2:53" s="3" customFormat="1" x14ac:dyDescent="0.2">
      <c r="B866" s="1"/>
      <c r="D866" s="118"/>
      <c r="E866" s="84"/>
      <c r="F866" s="84"/>
      <c r="G866" s="83"/>
      <c r="H866" s="74"/>
      <c r="I866" s="74"/>
      <c r="J866" s="74"/>
      <c r="K866" s="74"/>
      <c r="L866" s="75"/>
      <c r="M866" s="75"/>
      <c r="N866" s="75"/>
      <c r="O866" s="65"/>
      <c r="P866" s="65"/>
      <c r="Q866" s="71"/>
      <c r="R866" s="71"/>
      <c r="S866" s="128"/>
      <c r="T866" s="128"/>
      <c r="U866" s="128"/>
      <c r="V866" s="128"/>
      <c r="W866" s="128"/>
      <c r="X866" s="128"/>
      <c r="Y866" s="128"/>
      <c r="Z866" s="128"/>
      <c r="AA866" s="128"/>
      <c r="AB866" s="128"/>
      <c r="AC866" s="128"/>
      <c r="AD866" s="128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128"/>
      <c r="AS866" s="5"/>
      <c r="AT866" s="5"/>
      <c r="AU866" s="5"/>
      <c r="AV866" s="5"/>
      <c r="AW866" s="5"/>
      <c r="AX866" s="5"/>
      <c r="AY866" s="5"/>
      <c r="AZ866" s="2"/>
      <c r="BA866" s="2"/>
    </row>
    <row r="867" spans="2:53" s="3" customFormat="1" x14ac:dyDescent="0.2">
      <c r="B867" s="1"/>
      <c r="D867" s="118"/>
      <c r="E867" s="84"/>
      <c r="F867" s="84"/>
      <c r="G867" s="83"/>
      <c r="H867" s="74"/>
      <c r="I867" s="74"/>
      <c r="J867" s="74"/>
      <c r="K867" s="74"/>
      <c r="L867" s="75"/>
      <c r="M867" s="75"/>
      <c r="N867" s="75"/>
      <c r="O867" s="65"/>
      <c r="P867" s="65"/>
      <c r="Q867" s="71"/>
      <c r="R867" s="71"/>
      <c r="S867" s="128"/>
      <c r="T867" s="128"/>
      <c r="U867" s="128"/>
      <c r="V867" s="128"/>
      <c r="W867" s="128"/>
      <c r="X867" s="128"/>
      <c r="Y867" s="128"/>
      <c r="Z867" s="128"/>
      <c r="AA867" s="128"/>
      <c r="AB867" s="128"/>
      <c r="AC867" s="128"/>
      <c r="AD867" s="128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128"/>
      <c r="AS867" s="5"/>
      <c r="AT867" s="5"/>
      <c r="AU867" s="5"/>
      <c r="AV867" s="5"/>
      <c r="AW867" s="5"/>
      <c r="AX867" s="5"/>
      <c r="AY867" s="5"/>
      <c r="AZ867" s="2"/>
      <c r="BA867" s="2"/>
    </row>
    <row r="868" spans="2:53" s="3" customFormat="1" x14ac:dyDescent="0.2">
      <c r="B868" s="1"/>
      <c r="D868" s="118"/>
      <c r="E868" s="84"/>
      <c r="F868" s="84"/>
      <c r="G868" s="83"/>
      <c r="H868" s="74"/>
      <c r="I868" s="74"/>
      <c r="J868" s="74"/>
      <c r="K868" s="74"/>
      <c r="L868" s="75"/>
      <c r="M868" s="75"/>
      <c r="N868" s="75"/>
      <c r="O868" s="65"/>
      <c r="P868" s="65"/>
      <c r="Q868" s="71"/>
      <c r="R868" s="71"/>
      <c r="S868" s="128"/>
      <c r="T868" s="128"/>
      <c r="U868" s="128"/>
      <c r="V868" s="128"/>
      <c r="W868" s="128"/>
      <c r="X868" s="128"/>
      <c r="Y868" s="128"/>
      <c r="Z868" s="128"/>
      <c r="AA868" s="128"/>
      <c r="AB868" s="128"/>
      <c r="AC868" s="128"/>
      <c r="AD868" s="128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128"/>
      <c r="AS868" s="5"/>
      <c r="AT868" s="5"/>
      <c r="AU868" s="5"/>
      <c r="AV868" s="5"/>
      <c r="AW868" s="5"/>
      <c r="AX868" s="5"/>
      <c r="AY868" s="5"/>
      <c r="AZ868" s="2"/>
      <c r="BA868" s="2"/>
    </row>
    <row r="869" spans="2:53" s="3" customFormat="1" x14ac:dyDescent="0.2">
      <c r="B869" s="1"/>
      <c r="D869" s="118"/>
      <c r="E869" s="84"/>
      <c r="F869" s="84"/>
      <c r="G869" s="83"/>
      <c r="H869" s="74"/>
      <c r="I869" s="74"/>
      <c r="J869" s="74"/>
      <c r="K869" s="74"/>
      <c r="L869" s="75"/>
      <c r="M869" s="75"/>
      <c r="N869" s="75"/>
      <c r="O869" s="65"/>
      <c r="P869" s="65"/>
      <c r="Q869" s="71"/>
      <c r="R869" s="71"/>
      <c r="S869" s="128"/>
      <c r="T869" s="128"/>
      <c r="U869" s="128"/>
      <c r="V869" s="128"/>
      <c r="W869" s="128"/>
      <c r="X869" s="128"/>
      <c r="Y869" s="128"/>
      <c r="Z869" s="128"/>
      <c r="AA869" s="128"/>
      <c r="AB869" s="128"/>
      <c r="AC869" s="128"/>
      <c r="AD869" s="128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128"/>
      <c r="AS869" s="5"/>
      <c r="AT869" s="5"/>
      <c r="AU869" s="5"/>
      <c r="AV869" s="5"/>
      <c r="AW869" s="5"/>
      <c r="AX869" s="5"/>
      <c r="AY869" s="5"/>
      <c r="AZ869" s="2"/>
      <c r="BA869" s="2"/>
    </row>
    <row r="870" spans="2:53" s="3" customFormat="1" x14ac:dyDescent="0.2">
      <c r="B870" s="1"/>
      <c r="D870" s="118"/>
      <c r="E870" s="84"/>
      <c r="F870" s="84"/>
      <c r="G870" s="83"/>
      <c r="H870" s="74"/>
      <c r="I870" s="74"/>
      <c r="J870" s="74"/>
      <c r="K870" s="74"/>
      <c r="L870" s="75"/>
      <c r="M870" s="75"/>
      <c r="N870" s="75"/>
      <c r="O870" s="65"/>
      <c r="P870" s="65"/>
      <c r="Q870" s="71"/>
      <c r="R870" s="71"/>
      <c r="S870" s="128"/>
      <c r="T870" s="128"/>
      <c r="U870" s="128"/>
      <c r="V870" s="128"/>
      <c r="W870" s="128"/>
      <c r="X870" s="128"/>
      <c r="Y870" s="128"/>
      <c r="Z870" s="128"/>
      <c r="AA870" s="128"/>
      <c r="AB870" s="128"/>
      <c r="AC870" s="128"/>
      <c r="AD870" s="128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128"/>
      <c r="AS870" s="5"/>
      <c r="AT870" s="5"/>
      <c r="AU870" s="5"/>
      <c r="AV870" s="5"/>
      <c r="AW870" s="5"/>
      <c r="AX870" s="5"/>
      <c r="AY870" s="5"/>
      <c r="AZ870" s="2"/>
      <c r="BA870" s="2"/>
    </row>
    <row r="871" spans="2:53" s="3" customFormat="1" x14ac:dyDescent="0.2">
      <c r="B871" s="1"/>
      <c r="D871" s="118"/>
      <c r="E871" s="84"/>
      <c r="F871" s="84"/>
      <c r="G871" s="83"/>
      <c r="H871" s="74"/>
      <c r="I871" s="74"/>
      <c r="J871" s="74"/>
      <c r="K871" s="74"/>
      <c r="L871" s="75"/>
      <c r="M871" s="75"/>
      <c r="N871" s="75"/>
      <c r="O871" s="65"/>
      <c r="P871" s="65"/>
      <c r="Q871" s="71"/>
      <c r="R871" s="71"/>
      <c r="S871" s="128"/>
      <c r="T871" s="128"/>
      <c r="U871" s="128"/>
      <c r="V871" s="128"/>
      <c r="W871" s="128"/>
      <c r="X871" s="128"/>
      <c r="Y871" s="128"/>
      <c r="Z871" s="128"/>
      <c r="AA871" s="128"/>
      <c r="AB871" s="128"/>
      <c r="AC871" s="128"/>
      <c r="AD871" s="128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128"/>
      <c r="AS871" s="5"/>
      <c r="AT871" s="5"/>
      <c r="AU871" s="5"/>
      <c r="AV871" s="5"/>
      <c r="AW871" s="5"/>
      <c r="AX871" s="5"/>
      <c r="AY871" s="5"/>
      <c r="AZ871" s="2"/>
      <c r="BA871" s="2"/>
    </row>
    <row r="872" spans="2:53" s="3" customFormat="1" x14ac:dyDescent="0.2">
      <c r="B872" s="1"/>
      <c r="D872" s="118"/>
      <c r="E872" s="84"/>
      <c r="F872" s="84"/>
      <c r="G872" s="83"/>
      <c r="H872" s="74"/>
      <c r="I872" s="74"/>
      <c r="J872" s="74"/>
      <c r="K872" s="74"/>
      <c r="L872" s="75"/>
      <c r="M872" s="75"/>
      <c r="N872" s="75"/>
      <c r="O872" s="65"/>
      <c r="P872" s="65"/>
      <c r="Q872" s="71"/>
      <c r="R872" s="71"/>
      <c r="S872" s="128"/>
      <c r="T872" s="128"/>
      <c r="U872" s="128"/>
      <c r="V872" s="128"/>
      <c r="W872" s="128"/>
      <c r="X872" s="128"/>
      <c r="Y872" s="128"/>
      <c r="Z872" s="128"/>
      <c r="AA872" s="128"/>
      <c r="AB872" s="128"/>
      <c r="AC872" s="128"/>
      <c r="AD872" s="128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128"/>
      <c r="AS872" s="5"/>
      <c r="AT872" s="5"/>
      <c r="AU872" s="5"/>
      <c r="AV872" s="5"/>
      <c r="AW872" s="5"/>
      <c r="AX872" s="5"/>
      <c r="AY872" s="5"/>
      <c r="AZ872" s="2"/>
      <c r="BA872" s="2"/>
    </row>
    <row r="873" spans="2:53" s="3" customFormat="1" x14ac:dyDescent="0.2">
      <c r="B873" s="1"/>
      <c r="D873" s="118"/>
      <c r="E873" s="84"/>
      <c r="F873" s="84"/>
      <c r="G873" s="83"/>
      <c r="H873" s="74"/>
      <c r="I873" s="74"/>
      <c r="J873" s="74"/>
      <c r="K873" s="74"/>
      <c r="L873" s="75"/>
      <c r="M873" s="75"/>
      <c r="N873" s="75"/>
      <c r="O873" s="65"/>
      <c r="P873" s="65"/>
      <c r="Q873" s="71"/>
      <c r="R873" s="71"/>
      <c r="S873" s="128"/>
      <c r="T873" s="128"/>
      <c r="U873" s="128"/>
      <c r="V873" s="128"/>
      <c r="W873" s="128"/>
      <c r="X873" s="128"/>
      <c r="Y873" s="128"/>
      <c r="Z873" s="128"/>
      <c r="AA873" s="128"/>
      <c r="AB873" s="128"/>
      <c r="AC873" s="128"/>
      <c r="AD873" s="128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128"/>
      <c r="AS873" s="5"/>
      <c r="AT873" s="5"/>
      <c r="AU873" s="5"/>
      <c r="AV873" s="5"/>
      <c r="AW873" s="5"/>
      <c r="AX873" s="5"/>
      <c r="AY873" s="5"/>
      <c r="AZ873" s="2"/>
      <c r="BA873" s="2"/>
    </row>
    <row r="874" spans="2:53" s="3" customFormat="1" x14ac:dyDescent="0.2">
      <c r="B874" s="1"/>
      <c r="D874" s="118"/>
      <c r="E874" s="84"/>
      <c r="F874" s="84"/>
      <c r="G874" s="83"/>
      <c r="H874" s="74"/>
      <c r="I874" s="74"/>
      <c r="J874" s="74"/>
      <c r="K874" s="74"/>
      <c r="L874" s="75"/>
      <c r="M874" s="75"/>
      <c r="N874" s="75"/>
      <c r="O874" s="65"/>
      <c r="P874" s="65"/>
      <c r="Q874" s="71"/>
      <c r="R874" s="71"/>
      <c r="S874" s="128"/>
      <c r="T874" s="128"/>
      <c r="U874" s="128"/>
      <c r="V874" s="128"/>
      <c r="W874" s="128"/>
      <c r="X874" s="128"/>
      <c r="Y874" s="128"/>
      <c r="Z874" s="128"/>
      <c r="AA874" s="128"/>
      <c r="AB874" s="128"/>
      <c r="AC874" s="128"/>
      <c r="AD874" s="128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128"/>
      <c r="AS874" s="5"/>
      <c r="AT874" s="5"/>
      <c r="AU874" s="5"/>
      <c r="AV874" s="5"/>
      <c r="AW874" s="5"/>
      <c r="AX874" s="5"/>
      <c r="AY874" s="5"/>
      <c r="AZ874" s="2"/>
      <c r="BA874" s="2"/>
    </row>
    <row r="875" spans="2:53" s="3" customFormat="1" x14ac:dyDescent="0.2">
      <c r="B875" s="1"/>
      <c r="D875" s="118"/>
      <c r="E875" s="84"/>
      <c r="F875" s="84"/>
      <c r="G875" s="83"/>
      <c r="H875" s="74"/>
      <c r="I875" s="74"/>
      <c r="J875" s="74"/>
      <c r="K875" s="74"/>
      <c r="L875" s="75"/>
      <c r="M875" s="75"/>
      <c r="N875" s="75"/>
      <c r="O875" s="65"/>
      <c r="P875" s="65"/>
      <c r="Q875" s="71"/>
      <c r="R875" s="71"/>
      <c r="S875" s="128"/>
      <c r="T875" s="128"/>
      <c r="U875" s="128"/>
      <c r="V875" s="128"/>
      <c r="W875" s="128"/>
      <c r="X875" s="128"/>
      <c r="Y875" s="128"/>
      <c r="Z875" s="128"/>
      <c r="AA875" s="128"/>
      <c r="AB875" s="128"/>
      <c r="AC875" s="128"/>
      <c r="AD875" s="128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128"/>
      <c r="AS875" s="5"/>
      <c r="AT875" s="5"/>
      <c r="AU875" s="5"/>
      <c r="AV875" s="5"/>
      <c r="AW875" s="5"/>
      <c r="AX875" s="5"/>
      <c r="AY875" s="5"/>
      <c r="AZ875" s="2"/>
      <c r="BA875" s="2"/>
    </row>
    <row r="876" spans="2:53" s="3" customFormat="1" x14ac:dyDescent="0.2">
      <c r="B876" s="1"/>
      <c r="D876" s="118"/>
      <c r="E876" s="84"/>
      <c r="F876" s="84"/>
      <c r="G876" s="83"/>
      <c r="H876" s="74"/>
      <c r="I876" s="74"/>
      <c r="J876" s="74"/>
      <c r="K876" s="74"/>
      <c r="L876" s="75"/>
      <c r="M876" s="75"/>
      <c r="N876" s="75"/>
      <c r="O876" s="65"/>
      <c r="P876" s="65"/>
      <c r="Q876" s="71"/>
      <c r="R876" s="71"/>
      <c r="S876" s="128"/>
      <c r="T876" s="128"/>
      <c r="U876" s="128"/>
      <c r="V876" s="128"/>
      <c r="W876" s="128"/>
      <c r="X876" s="128"/>
      <c r="Y876" s="128"/>
      <c r="Z876" s="128"/>
      <c r="AA876" s="128"/>
      <c r="AB876" s="128"/>
      <c r="AC876" s="128"/>
      <c r="AD876" s="128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128"/>
      <c r="AS876" s="5"/>
      <c r="AT876" s="5"/>
      <c r="AU876" s="5"/>
      <c r="AV876" s="5"/>
      <c r="AW876" s="5"/>
      <c r="AX876" s="5"/>
      <c r="AY876" s="5"/>
      <c r="AZ876" s="2"/>
      <c r="BA876" s="2"/>
    </row>
    <row r="877" spans="2:53" s="3" customFormat="1" x14ac:dyDescent="0.2">
      <c r="B877" s="1"/>
      <c r="D877" s="118"/>
      <c r="E877" s="84"/>
      <c r="F877" s="84"/>
      <c r="G877" s="83"/>
      <c r="H877" s="74"/>
      <c r="I877" s="74"/>
      <c r="J877" s="74"/>
      <c r="K877" s="74"/>
      <c r="L877" s="75"/>
      <c r="M877" s="75"/>
      <c r="N877" s="75"/>
      <c r="O877" s="65"/>
      <c r="P877" s="65"/>
      <c r="Q877" s="71"/>
      <c r="R877" s="71"/>
      <c r="S877" s="128"/>
      <c r="T877" s="128"/>
      <c r="U877" s="128"/>
      <c r="V877" s="128"/>
      <c r="W877" s="128"/>
      <c r="X877" s="128"/>
      <c r="Y877" s="128"/>
      <c r="Z877" s="128"/>
      <c r="AA877" s="128"/>
      <c r="AB877" s="128"/>
      <c r="AC877" s="128"/>
      <c r="AD877" s="128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128"/>
      <c r="AS877" s="5"/>
      <c r="AT877" s="5"/>
      <c r="AU877" s="5"/>
      <c r="AV877" s="5"/>
      <c r="AW877" s="5"/>
      <c r="AX877" s="5"/>
      <c r="AY877" s="5"/>
      <c r="AZ877" s="2"/>
      <c r="BA877" s="2"/>
    </row>
    <row r="878" spans="2:53" s="3" customFormat="1" x14ac:dyDescent="0.2">
      <c r="B878" s="1"/>
      <c r="D878" s="118"/>
      <c r="E878" s="84"/>
      <c r="F878" s="84"/>
      <c r="G878" s="83"/>
      <c r="H878" s="74"/>
      <c r="I878" s="74"/>
      <c r="J878" s="74"/>
      <c r="K878" s="74"/>
      <c r="L878" s="75"/>
      <c r="M878" s="75"/>
      <c r="N878" s="75"/>
      <c r="O878" s="65"/>
      <c r="P878" s="65"/>
      <c r="Q878" s="71"/>
      <c r="R878" s="71"/>
      <c r="S878" s="128"/>
      <c r="T878" s="128"/>
      <c r="U878" s="128"/>
      <c r="V878" s="128"/>
      <c r="W878" s="128"/>
      <c r="X878" s="128"/>
      <c r="Y878" s="128"/>
      <c r="Z878" s="128"/>
      <c r="AA878" s="128"/>
      <c r="AB878" s="128"/>
      <c r="AC878" s="128"/>
      <c r="AD878" s="128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128"/>
      <c r="AS878" s="5"/>
      <c r="AT878" s="5"/>
      <c r="AU878" s="5"/>
      <c r="AV878" s="5"/>
      <c r="AW878" s="5"/>
      <c r="AX878" s="5"/>
      <c r="AY878" s="5"/>
      <c r="AZ878" s="2"/>
      <c r="BA878" s="2"/>
    </row>
    <row r="879" spans="2:53" s="3" customFormat="1" x14ac:dyDescent="0.2">
      <c r="B879" s="1"/>
      <c r="D879" s="118"/>
      <c r="E879" s="84"/>
      <c r="F879" s="84"/>
      <c r="G879" s="83"/>
      <c r="H879" s="74"/>
      <c r="I879" s="74"/>
      <c r="J879" s="74"/>
      <c r="K879" s="74"/>
      <c r="L879" s="75"/>
      <c r="M879" s="75"/>
      <c r="N879" s="75"/>
      <c r="O879" s="65"/>
      <c r="P879" s="65"/>
      <c r="Q879" s="71"/>
      <c r="R879" s="71"/>
      <c r="S879" s="128"/>
      <c r="T879" s="128"/>
      <c r="U879" s="128"/>
      <c r="V879" s="128"/>
      <c r="W879" s="128"/>
      <c r="X879" s="128"/>
      <c r="Y879" s="128"/>
      <c r="Z879" s="128"/>
      <c r="AA879" s="128"/>
      <c r="AB879" s="128"/>
      <c r="AC879" s="128"/>
      <c r="AD879" s="128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128"/>
      <c r="AS879" s="5"/>
      <c r="AT879" s="5"/>
      <c r="AU879" s="5"/>
      <c r="AV879" s="5"/>
      <c r="AW879" s="5"/>
      <c r="AX879" s="5"/>
      <c r="AY879" s="5"/>
      <c r="AZ879" s="2"/>
      <c r="BA879" s="2"/>
    </row>
    <row r="880" spans="2:53" s="3" customFormat="1" x14ac:dyDescent="0.2">
      <c r="B880" s="1"/>
      <c r="D880" s="118"/>
      <c r="E880" s="84"/>
      <c r="F880" s="84"/>
      <c r="G880" s="83"/>
      <c r="H880" s="74"/>
      <c r="I880" s="74"/>
      <c r="J880" s="74"/>
      <c r="K880" s="74"/>
      <c r="L880" s="75"/>
      <c r="M880" s="75"/>
      <c r="N880" s="75"/>
      <c r="O880" s="65"/>
      <c r="P880" s="65"/>
      <c r="Q880" s="71"/>
      <c r="R880" s="71"/>
      <c r="S880" s="128"/>
      <c r="T880" s="128"/>
      <c r="U880" s="128"/>
      <c r="V880" s="128"/>
      <c r="W880" s="128"/>
      <c r="X880" s="128"/>
      <c r="Y880" s="128"/>
      <c r="Z880" s="128"/>
      <c r="AA880" s="128"/>
      <c r="AB880" s="128"/>
      <c r="AC880" s="128"/>
      <c r="AD880" s="128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128"/>
      <c r="AS880" s="5"/>
      <c r="AT880" s="5"/>
      <c r="AU880" s="5"/>
      <c r="AV880" s="5"/>
      <c r="AW880" s="5"/>
      <c r="AX880" s="5"/>
      <c r="AY880" s="5"/>
      <c r="AZ880" s="2"/>
      <c r="BA880" s="2"/>
    </row>
    <row r="881" spans="2:53" s="3" customFormat="1" x14ac:dyDescent="0.2">
      <c r="B881" s="1"/>
      <c r="D881" s="118"/>
      <c r="E881" s="84"/>
      <c r="F881" s="84"/>
      <c r="G881" s="83"/>
      <c r="H881" s="74"/>
      <c r="I881" s="74"/>
      <c r="J881" s="74"/>
      <c r="K881" s="74"/>
      <c r="L881" s="75"/>
      <c r="M881" s="75"/>
      <c r="N881" s="75"/>
      <c r="O881" s="65"/>
      <c r="P881" s="65"/>
      <c r="Q881" s="71"/>
      <c r="R881" s="71"/>
      <c r="S881" s="128"/>
      <c r="T881" s="128"/>
      <c r="U881" s="128"/>
      <c r="V881" s="128"/>
      <c r="W881" s="128"/>
      <c r="X881" s="128"/>
      <c r="Y881" s="128"/>
      <c r="Z881" s="128"/>
      <c r="AA881" s="128"/>
      <c r="AB881" s="128"/>
      <c r="AC881" s="128"/>
      <c r="AD881" s="128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128"/>
      <c r="AS881" s="5"/>
      <c r="AT881" s="5"/>
      <c r="AU881" s="5"/>
      <c r="AV881" s="5"/>
      <c r="AW881" s="5"/>
      <c r="AX881" s="5"/>
      <c r="AY881" s="5"/>
      <c r="AZ881" s="2"/>
      <c r="BA881" s="2"/>
    </row>
    <row r="882" spans="2:53" s="3" customFormat="1" x14ac:dyDescent="0.2">
      <c r="B882" s="1"/>
      <c r="D882" s="118"/>
      <c r="E882" s="84"/>
      <c r="F882" s="84"/>
      <c r="G882" s="83"/>
      <c r="H882" s="74"/>
      <c r="I882" s="74"/>
      <c r="J882" s="74"/>
      <c r="K882" s="74"/>
      <c r="L882" s="75"/>
      <c r="M882" s="75"/>
      <c r="N882" s="75"/>
      <c r="O882" s="65"/>
      <c r="P882" s="65"/>
      <c r="Q882" s="71"/>
      <c r="R882" s="71"/>
      <c r="S882" s="128"/>
      <c r="T882" s="128"/>
      <c r="U882" s="128"/>
      <c r="V882" s="128"/>
      <c r="W882" s="128"/>
      <c r="X882" s="128"/>
      <c r="Y882" s="128"/>
      <c r="Z882" s="128"/>
      <c r="AA882" s="128"/>
      <c r="AB882" s="128"/>
      <c r="AC882" s="128"/>
      <c r="AD882" s="128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128"/>
      <c r="AS882" s="5"/>
      <c r="AT882" s="5"/>
      <c r="AU882" s="5"/>
      <c r="AV882" s="5"/>
      <c r="AW882" s="5"/>
      <c r="AX882" s="5"/>
      <c r="AY882" s="5"/>
      <c r="AZ882" s="2"/>
      <c r="BA882" s="2"/>
    </row>
    <row r="883" spans="2:53" s="3" customFormat="1" x14ac:dyDescent="0.2">
      <c r="B883" s="1"/>
      <c r="D883" s="118"/>
      <c r="E883" s="84"/>
      <c r="F883" s="84"/>
      <c r="G883" s="83"/>
      <c r="H883" s="74"/>
      <c r="I883" s="74"/>
      <c r="J883" s="74"/>
      <c r="K883" s="74"/>
      <c r="L883" s="75"/>
      <c r="M883" s="75"/>
      <c r="N883" s="75"/>
      <c r="O883" s="65"/>
      <c r="P883" s="65"/>
      <c r="Q883" s="71"/>
      <c r="R883" s="71"/>
      <c r="S883" s="128"/>
      <c r="T883" s="128"/>
      <c r="U883" s="128"/>
      <c r="V883" s="128"/>
      <c r="W883" s="128"/>
      <c r="X883" s="128"/>
      <c r="Y883" s="128"/>
      <c r="Z883" s="128"/>
      <c r="AA883" s="128"/>
      <c r="AB883" s="128"/>
      <c r="AC883" s="128"/>
      <c r="AD883" s="128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128"/>
      <c r="AS883" s="5"/>
      <c r="AT883" s="5"/>
      <c r="AU883" s="5"/>
      <c r="AV883" s="5"/>
      <c r="AW883" s="5"/>
      <c r="AX883" s="5"/>
      <c r="AY883" s="5"/>
      <c r="AZ883" s="2"/>
      <c r="BA883" s="2"/>
    </row>
    <row r="884" spans="2:53" s="3" customFormat="1" x14ac:dyDescent="0.2">
      <c r="B884" s="1"/>
      <c r="D884" s="118"/>
      <c r="E884" s="84"/>
      <c r="F884" s="84"/>
      <c r="G884" s="83"/>
      <c r="H884" s="74"/>
      <c r="I884" s="74"/>
      <c r="J884" s="74"/>
      <c r="K884" s="74"/>
      <c r="L884" s="75"/>
      <c r="M884" s="75"/>
      <c r="N884" s="75"/>
      <c r="O884" s="65"/>
      <c r="P884" s="65"/>
      <c r="Q884" s="71"/>
      <c r="R884" s="71"/>
      <c r="S884" s="128"/>
      <c r="T884" s="128"/>
      <c r="U884" s="128"/>
      <c r="V884" s="128"/>
      <c r="W884" s="128"/>
      <c r="X884" s="128"/>
      <c r="Y884" s="128"/>
      <c r="Z884" s="128"/>
      <c r="AA884" s="128"/>
      <c r="AB884" s="128"/>
      <c r="AC884" s="128"/>
      <c r="AD884" s="128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128"/>
      <c r="AS884" s="5"/>
      <c r="AT884" s="5"/>
      <c r="AU884" s="5"/>
      <c r="AV884" s="5"/>
      <c r="AW884" s="5"/>
      <c r="AX884" s="5"/>
      <c r="AY884" s="5"/>
      <c r="AZ884" s="2"/>
      <c r="BA884" s="2"/>
    </row>
    <row r="885" spans="2:53" s="3" customFormat="1" x14ac:dyDescent="0.2">
      <c r="B885" s="1"/>
      <c r="D885" s="118"/>
      <c r="E885" s="84"/>
      <c r="F885" s="84"/>
      <c r="G885" s="83"/>
      <c r="H885" s="74"/>
      <c r="I885" s="74"/>
      <c r="J885" s="74"/>
      <c r="K885" s="74"/>
      <c r="L885" s="75"/>
      <c r="M885" s="75"/>
      <c r="N885" s="75"/>
      <c r="O885" s="65"/>
      <c r="P885" s="65"/>
      <c r="Q885" s="71"/>
      <c r="R885" s="71"/>
      <c r="S885" s="128"/>
      <c r="T885" s="128"/>
      <c r="U885" s="128"/>
      <c r="V885" s="128"/>
      <c r="W885" s="128"/>
      <c r="X885" s="128"/>
      <c r="Y885" s="128"/>
      <c r="Z885" s="128"/>
      <c r="AA885" s="128"/>
      <c r="AB885" s="128"/>
      <c r="AC885" s="128"/>
      <c r="AD885" s="128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128"/>
      <c r="AS885" s="5"/>
      <c r="AT885" s="5"/>
      <c r="AU885" s="5"/>
      <c r="AV885" s="5"/>
      <c r="AW885" s="5"/>
      <c r="AX885" s="5"/>
      <c r="AY885" s="5"/>
      <c r="AZ885" s="2"/>
      <c r="BA885" s="2"/>
    </row>
    <row r="886" spans="2:53" s="3" customFormat="1" x14ac:dyDescent="0.2">
      <c r="B886" s="1"/>
      <c r="D886" s="118"/>
      <c r="E886" s="84"/>
      <c r="F886" s="84"/>
      <c r="G886" s="83"/>
      <c r="H886" s="74"/>
      <c r="I886" s="74"/>
      <c r="J886" s="74"/>
      <c r="K886" s="74"/>
      <c r="L886" s="75"/>
      <c r="M886" s="75"/>
      <c r="N886" s="75"/>
      <c r="O886" s="65"/>
      <c r="P886" s="65"/>
      <c r="Q886" s="71"/>
      <c r="R886" s="71"/>
      <c r="S886" s="128"/>
      <c r="T886" s="128"/>
      <c r="U886" s="128"/>
      <c r="V886" s="128"/>
      <c r="W886" s="128"/>
      <c r="X886" s="128"/>
      <c r="Y886" s="128"/>
      <c r="Z886" s="128"/>
      <c r="AA886" s="128"/>
      <c r="AB886" s="128"/>
      <c r="AC886" s="128"/>
      <c r="AD886" s="128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128"/>
      <c r="AS886" s="5"/>
      <c r="AT886" s="5"/>
      <c r="AU886" s="5"/>
      <c r="AV886" s="5"/>
      <c r="AW886" s="5"/>
      <c r="AX886" s="5"/>
      <c r="AY886" s="5"/>
      <c r="AZ886" s="2"/>
      <c r="BA886" s="2"/>
    </row>
    <row r="887" spans="2:53" s="3" customFormat="1" x14ac:dyDescent="0.2">
      <c r="B887" s="1"/>
      <c r="D887" s="118"/>
      <c r="E887" s="84"/>
      <c r="F887" s="84"/>
      <c r="G887" s="83"/>
      <c r="H887" s="74"/>
      <c r="I887" s="74"/>
      <c r="J887" s="74"/>
      <c r="K887" s="74"/>
      <c r="L887" s="75"/>
      <c r="M887" s="75"/>
      <c r="N887" s="75"/>
      <c r="O887" s="65"/>
      <c r="P887" s="65"/>
      <c r="Q887" s="71"/>
      <c r="R887" s="71"/>
      <c r="S887" s="128"/>
      <c r="T887" s="128"/>
      <c r="U887" s="128"/>
      <c r="V887" s="128"/>
      <c r="W887" s="128"/>
      <c r="X887" s="128"/>
      <c r="Y887" s="128"/>
      <c r="Z887" s="128"/>
      <c r="AA887" s="128"/>
      <c r="AB887" s="128"/>
      <c r="AC887" s="128"/>
      <c r="AD887" s="128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128"/>
      <c r="AS887" s="5"/>
      <c r="AT887" s="5"/>
      <c r="AU887" s="5"/>
      <c r="AV887" s="5"/>
      <c r="AW887" s="5"/>
      <c r="AX887" s="5"/>
      <c r="AY887" s="5"/>
      <c r="AZ887" s="2"/>
      <c r="BA887" s="2"/>
    </row>
    <row r="888" spans="2:53" s="3" customFormat="1" x14ac:dyDescent="0.2">
      <c r="B888" s="1"/>
      <c r="D888" s="118"/>
      <c r="E888" s="84"/>
      <c r="F888" s="84"/>
      <c r="G888" s="83"/>
      <c r="H888" s="74"/>
      <c r="I888" s="74"/>
      <c r="J888" s="74"/>
      <c r="K888" s="74"/>
      <c r="L888" s="75"/>
      <c r="M888" s="75"/>
      <c r="N888" s="75"/>
      <c r="O888" s="65"/>
      <c r="P888" s="65"/>
      <c r="Q888" s="71"/>
      <c r="R888" s="71"/>
      <c r="S888" s="128"/>
      <c r="T888" s="128"/>
      <c r="U888" s="128"/>
      <c r="V888" s="128"/>
      <c r="W888" s="128"/>
      <c r="X888" s="128"/>
      <c r="Y888" s="128"/>
      <c r="Z888" s="128"/>
      <c r="AA888" s="128"/>
      <c r="AB888" s="128"/>
      <c r="AC888" s="128"/>
      <c r="AD888" s="128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128"/>
      <c r="AS888" s="5"/>
      <c r="AT888" s="5"/>
      <c r="AU888" s="5"/>
      <c r="AV888" s="5"/>
      <c r="AW888" s="5"/>
      <c r="AX888" s="5"/>
      <c r="AY888" s="5"/>
      <c r="AZ888" s="2"/>
      <c r="BA888" s="2"/>
    </row>
    <row r="889" spans="2:53" s="3" customFormat="1" x14ac:dyDescent="0.2">
      <c r="B889" s="1"/>
      <c r="D889" s="118"/>
      <c r="E889" s="84"/>
      <c r="F889" s="84"/>
      <c r="G889" s="83"/>
      <c r="H889" s="74"/>
      <c r="I889" s="74"/>
      <c r="J889" s="74"/>
      <c r="K889" s="74"/>
      <c r="L889" s="75"/>
      <c r="M889" s="75"/>
      <c r="N889" s="75"/>
      <c r="O889" s="65"/>
      <c r="P889" s="65"/>
      <c r="Q889" s="71"/>
      <c r="R889" s="71"/>
      <c r="S889" s="128"/>
      <c r="T889" s="128"/>
      <c r="U889" s="128"/>
      <c r="V889" s="128"/>
      <c r="W889" s="128"/>
      <c r="X889" s="128"/>
      <c r="Y889" s="128"/>
      <c r="Z889" s="128"/>
      <c r="AA889" s="128"/>
      <c r="AB889" s="128"/>
      <c r="AC889" s="128"/>
      <c r="AD889" s="128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128"/>
      <c r="AS889" s="5"/>
      <c r="AT889" s="5"/>
      <c r="AU889" s="5"/>
      <c r="AV889" s="5"/>
      <c r="AW889" s="5"/>
      <c r="AX889" s="5"/>
      <c r="AY889" s="5"/>
      <c r="AZ889" s="2"/>
      <c r="BA889" s="2"/>
    </row>
    <row r="890" spans="2:53" s="3" customFormat="1" x14ac:dyDescent="0.2">
      <c r="B890" s="1"/>
      <c r="D890" s="118"/>
      <c r="E890" s="84"/>
      <c r="F890" s="84"/>
      <c r="G890" s="83"/>
      <c r="H890" s="74"/>
      <c r="I890" s="74"/>
      <c r="J890" s="74"/>
      <c r="K890" s="74"/>
      <c r="L890" s="75"/>
      <c r="M890" s="75"/>
      <c r="N890" s="75"/>
      <c r="O890" s="65"/>
      <c r="P890" s="65"/>
      <c r="Q890" s="71"/>
      <c r="R890" s="71"/>
      <c r="S890" s="128"/>
      <c r="T890" s="128"/>
      <c r="U890" s="128"/>
      <c r="V890" s="128"/>
      <c r="W890" s="128"/>
      <c r="X890" s="128"/>
      <c r="Y890" s="128"/>
      <c r="Z890" s="128"/>
      <c r="AA890" s="128"/>
      <c r="AB890" s="128"/>
      <c r="AC890" s="128"/>
      <c r="AD890" s="128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128"/>
      <c r="AS890" s="5"/>
      <c r="AT890" s="5"/>
      <c r="AU890" s="5"/>
      <c r="AV890" s="5"/>
      <c r="AW890" s="5"/>
      <c r="AX890" s="5"/>
      <c r="AY890" s="5"/>
      <c r="AZ890" s="2"/>
      <c r="BA890" s="2"/>
    </row>
    <row r="891" spans="2:53" s="3" customFormat="1" x14ac:dyDescent="0.2">
      <c r="B891" s="1"/>
      <c r="D891" s="118"/>
      <c r="E891" s="84"/>
      <c r="F891" s="84"/>
      <c r="G891" s="83"/>
      <c r="H891" s="74"/>
      <c r="I891" s="74"/>
      <c r="J891" s="74"/>
      <c r="K891" s="74"/>
      <c r="L891" s="75"/>
      <c r="M891" s="75"/>
      <c r="N891" s="75"/>
      <c r="O891" s="65"/>
      <c r="P891" s="65"/>
      <c r="Q891" s="71"/>
      <c r="R891" s="71"/>
      <c r="S891" s="128"/>
      <c r="T891" s="128"/>
      <c r="U891" s="128"/>
      <c r="V891" s="128"/>
      <c r="W891" s="128"/>
      <c r="X891" s="128"/>
      <c r="Y891" s="128"/>
      <c r="Z891" s="128"/>
      <c r="AA891" s="128"/>
      <c r="AB891" s="128"/>
      <c r="AC891" s="128"/>
      <c r="AD891" s="128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128"/>
      <c r="AS891" s="5"/>
      <c r="AT891" s="5"/>
      <c r="AU891" s="5"/>
      <c r="AV891" s="5"/>
      <c r="AW891" s="5"/>
      <c r="AX891" s="5"/>
      <c r="AY891" s="5"/>
      <c r="AZ891" s="2"/>
      <c r="BA891" s="2"/>
    </row>
    <row r="892" spans="2:53" s="3" customFormat="1" x14ac:dyDescent="0.2">
      <c r="B892" s="1"/>
      <c r="D892" s="118"/>
      <c r="E892" s="84"/>
      <c r="F892" s="84"/>
      <c r="G892" s="83"/>
      <c r="H892" s="74"/>
      <c r="I892" s="74"/>
      <c r="J892" s="74"/>
      <c r="K892" s="74"/>
      <c r="L892" s="75"/>
      <c r="M892" s="75"/>
      <c r="N892" s="75"/>
      <c r="O892" s="65"/>
      <c r="P892" s="65"/>
      <c r="Q892" s="71"/>
      <c r="R892" s="71"/>
      <c r="S892" s="128"/>
      <c r="T892" s="128"/>
      <c r="U892" s="128"/>
      <c r="V892" s="128"/>
      <c r="W892" s="128"/>
      <c r="X892" s="128"/>
      <c r="Y892" s="128"/>
      <c r="Z892" s="128"/>
      <c r="AA892" s="128"/>
      <c r="AB892" s="128"/>
      <c r="AC892" s="128"/>
      <c r="AD892" s="128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128"/>
      <c r="AS892" s="5"/>
      <c r="AT892" s="5"/>
      <c r="AU892" s="5"/>
      <c r="AV892" s="5"/>
      <c r="AW892" s="5"/>
      <c r="AX892" s="5"/>
      <c r="AY892" s="5"/>
      <c r="AZ892" s="2"/>
      <c r="BA892" s="2"/>
    </row>
    <row r="893" spans="2:53" s="3" customFormat="1" x14ac:dyDescent="0.2">
      <c r="B893" s="1"/>
      <c r="D893" s="118"/>
      <c r="E893" s="84"/>
      <c r="F893" s="84"/>
      <c r="G893" s="83"/>
      <c r="H893" s="74"/>
      <c r="I893" s="74"/>
      <c r="J893" s="74"/>
      <c r="K893" s="74"/>
      <c r="L893" s="75"/>
      <c r="M893" s="75"/>
      <c r="N893" s="75"/>
      <c r="O893" s="65"/>
      <c r="P893" s="65"/>
      <c r="Q893" s="71"/>
      <c r="R893" s="71"/>
      <c r="S893" s="128"/>
      <c r="T893" s="128"/>
      <c r="U893" s="128"/>
      <c r="V893" s="128"/>
      <c r="W893" s="128"/>
      <c r="X893" s="128"/>
      <c r="Y893" s="128"/>
      <c r="Z893" s="128"/>
      <c r="AA893" s="128"/>
      <c r="AB893" s="128"/>
      <c r="AC893" s="128"/>
      <c r="AD893" s="128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128"/>
      <c r="AS893" s="5"/>
      <c r="AT893" s="5"/>
      <c r="AU893" s="5"/>
      <c r="AV893" s="5"/>
      <c r="AW893" s="5"/>
      <c r="AX893" s="5"/>
      <c r="AY893" s="5"/>
      <c r="AZ893" s="2"/>
      <c r="BA893" s="2"/>
    </row>
    <row r="894" spans="2:53" s="3" customFormat="1" x14ac:dyDescent="0.2">
      <c r="B894" s="1"/>
      <c r="D894" s="118"/>
      <c r="E894" s="84"/>
      <c r="F894" s="84"/>
      <c r="G894" s="83"/>
      <c r="H894" s="74"/>
      <c r="I894" s="74"/>
      <c r="J894" s="74"/>
      <c r="K894" s="74"/>
      <c r="L894" s="75"/>
      <c r="M894" s="75"/>
      <c r="N894" s="75"/>
      <c r="O894" s="65"/>
      <c r="P894" s="65"/>
      <c r="Q894" s="71"/>
      <c r="R894" s="71"/>
      <c r="S894" s="128"/>
      <c r="T894" s="128"/>
      <c r="U894" s="128"/>
      <c r="V894" s="128"/>
      <c r="W894" s="128"/>
      <c r="X894" s="128"/>
      <c r="Y894" s="128"/>
      <c r="Z894" s="128"/>
      <c r="AA894" s="128"/>
      <c r="AB894" s="128"/>
      <c r="AC894" s="128"/>
      <c r="AD894" s="128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128"/>
      <c r="AS894" s="5"/>
      <c r="AT894" s="5"/>
      <c r="AU894" s="5"/>
      <c r="AV894" s="5"/>
      <c r="AW894" s="5"/>
      <c r="AX894" s="5"/>
      <c r="AY894" s="5"/>
      <c r="AZ894" s="2"/>
      <c r="BA894" s="2"/>
    </row>
    <row r="895" spans="2:53" s="3" customFormat="1" x14ac:dyDescent="0.2">
      <c r="B895" s="1"/>
      <c r="D895" s="118"/>
      <c r="E895" s="84"/>
      <c r="F895" s="84"/>
      <c r="G895" s="83"/>
      <c r="H895" s="74"/>
      <c r="I895" s="74"/>
      <c r="J895" s="74"/>
      <c r="K895" s="74"/>
      <c r="L895" s="75"/>
      <c r="M895" s="75"/>
      <c r="N895" s="75"/>
      <c r="O895" s="65"/>
      <c r="P895" s="65"/>
      <c r="Q895" s="71"/>
      <c r="R895" s="71"/>
      <c r="S895" s="128"/>
      <c r="T895" s="128"/>
      <c r="U895" s="128"/>
      <c r="V895" s="128"/>
      <c r="W895" s="128"/>
      <c r="X895" s="128"/>
      <c r="Y895" s="128"/>
      <c r="Z895" s="128"/>
      <c r="AA895" s="128"/>
      <c r="AB895" s="128"/>
      <c r="AC895" s="128"/>
      <c r="AD895" s="128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128"/>
      <c r="AS895" s="5"/>
      <c r="AT895" s="5"/>
      <c r="AU895" s="5"/>
      <c r="AV895" s="5"/>
      <c r="AW895" s="5"/>
      <c r="AX895" s="5"/>
      <c r="AY895" s="5"/>
      <c r="AZ895" s="2"/>
      <c r="BA895" s="2"/>
    </row>
    <row r="896" spans="2:53" s="3" customFormat="1" x14ac:dyDescent="0.2">
      <c r="B896" s="1"/>
      <c r="D896" s="118"/>
      <c r="E896" s="84"/>
      <c r="F896" s="84"/>
      <c r="G896" s="83"/>
      <c r="H896" s="74"/>
      <c r="I896" s="74"/>
      <c r="J896" s="74"/>
      <c r="K896" s="74"/>
      <c r="L896" s="75"/>
      <c r="M896" s="75"/>
      <c r="N896" s="75"/>
      <c r="O896" s="65"/>
      <c r="P896" s="65"/>
      <c r="Q896" s="71"/>
      <c r="R896" s="71"/>
      <c r="S896" s="128"/>
      <c r="T896" s="128"/>
      <c r="U896" s="128"/>
      <c r="V896" s="128"/>
      <c r="W896" s="128"/>
      <c r="X896" s="128"/>
      <c r="Y896" s="128"/>
      <c r="Z896" s="128"/>
      <c r="AA896" s="128"/>
      <c r="AB896" s="128"/>
      <c r="AC896" s="128"/>
      <c r="AD896" s="128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128"/>
      <c r="AS896" s="5"/>
      <c r="AT896" s="5"/>
      <c r="AU896" s="5"/>
      <c r="AV896" s="5"/>
      <c r="AW896" s="5"/>
      <c r="AX896" s="5"/>
      <c r="AY896" s="5"/>
      <c r="AZ896" s="2"/>
      <c r="BA896" s="2"/>
    </row>
    <row r="897" spans="2:53" s="3" customFormat="1" x14ac:dyDescent="0.2">
      <c r="B897" s="1"/>
      <c r="D897" s="118"/>
      <c r="E897" s="84"/>
      <c r="F897" s="84"/>
      <c r="G897" s="83"/>
      <c r="H897" s="74"/>
      <c r="I897" s="74"/>
      <c r="J897" s="74"/>
      <c r="K897" s="74"/>
      <c r="L897" s="75"/>
      <c r="M897" s="75"/>
      <c r="N897" s="75"/>
      <c r="O897" s="65"/>
      <c r="P897" s="65"/>
      <c r="Q897" s="71"/>
      <c r="R897" s="71"/>
      <c r="S897" s="128"/>
      <c r="T897" s="128"/>
      <c r="U897" s="128"/>
      <c r="V897" s="128"/>
      <c r="W897" s="128"/>
      <c r="X897" s="128"/>
      <c r="Y897" s="128"/>
      <c r="Z897" s="128"/>
      <c r="AA897" s="128"/>
      <c r="AB897" s="128"/>
      <c r="AC897" s="128"/>
      <c r="AD897" s="128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128"/>
      <c r="AS897" s="5"/>
      <c r="AT897" s="5"/>
      <c r="AU897" s="5"/>
      <c r="AV897" s="5"/>
      <c r="AW897" s="5"/>
      <c r="AX897" s="5"/>
      <c r="AY897" s="5"/>
      <c r="AZ897" s="2"/>
      <c r="BA897" s="2"/>
    </row>
    <row r="898" spans="2:53" s="3" customFormat="1" x14ac:dyDescent="0.2">
      <c r="B898" s="1"/>
      <c r="D898" s="118"/>
      <c r="E898" s="84"/>
      <c r="F898" s="84"/>
      <c r="G898" s="83"/>
      <c r="H898" s="74"/>
      <c r="I898" s="74"/>
      <c r="J898" s="74"/>
      <c r="K898" s="74"/>
      <c r="L898" s="75"/>
      <c r="M898" s="75"/>
      <c r="N898" s="75"/>
      <c r="O898" s="65"/>
      <c r="P898" s="65"/>
      <c r="Q898" s="71"/>
      <c r="R898" s="71"/>
      <c r="S898" s="128"/>
      <c r="T898" s="128"/>
      <c r="U898" s="128"/>
      <c r="V898" s="128"/>
      <c r="W898" s="128"/>
      <c r="X898" s="128"/>
      <c r="Y898" s="128"/>
      <c r="Z898" s="128"/>
      <c r="AA898" s="128"/>
      <c r="AB898" s="128"/>
      <c r="AC898" s="128"/>
      <c r="AD898" s="128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128"/>
      <c r="AS898" s="5"/>
      <c r="AT898" s="5"/>
      <c r="AU898" s="5"/>
      <c r="AV898" s="5"/>
      <c r="AW898" s="5"/>
      <c r="AX898" s="5"/>
      <c r="AY898" s="5"/>
      <c r="AZ898" s="2"/>
      <c r="BA898" s="2"/>
    </row>
    <row r="899" spans="2:53" s="3" customFormat="1" x14ac:dyDescent="0.2">
      <c r="B899" s="1"/>
      <c r="D899" s="118"/>
      <c r="E899" s="84"/>
      <c r="F899" s="84"/>
      <c r="G899" s="83"/>
      <c r="H899" s="74"/>
      <c r="I899" s="74"/>
      <c r="J899" s="74"/>
      <c r="K899" s="74"/>
      <c r="L899" s="75"/>
      <c r="M899" s="75"/>
      <c r="N899" s="75"/>
      <c r="O899" s="65"/>
      <c r="P899" s="65"/>
      <c r="Q899" s="71"/>
      <c r="R899" s="71"/>
      <c r="S899" s="128"/>
      <c r="T899" s="128"/>
      <c r="U899" s="128"/>
      <c r="V899" s="128"/>
      <c r="W899" s="128"/>
      <c r="X899" s="128"/>
      <c r="Y899" s="128"/>
      <c r="Z899" s="128"/>
      <c r="AA899" s="128"/>
      <c r="AB899" s="128"/>
      <c r="AC899" s="128"/>
      <c r="AD899" s="128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128"/>
      <c r="AS899" s="5"/>
      <c r="AT899" s="5"/>
      <c r="AU899" s="5"/>
      <c r="AV899" s="5"/>
      <c r="AW899" s="5"/>
      <c r="AX899" s="5"/>
      <c r="AY899" s="5"/>
      <c r="AZ899" s="2"/>
      <c r="BA899" s="2"/>
    </row>
    <row r="900" spans="2:53" s="3" customFormat="1" x14ac:dyDescent="0.2">
      <c r="B900" s="1"/>
      <c r="D900" s="118"/>
      <c r="E900" s="84"/>
      <c r="F900" s="84"/>
      <c r="G900" s="83"/>
      <c r="H900" s="74"/>
      <c r="I900" s="74"/>
      <c r="J900" s="74"/>
      <c r="K900" s="74"/>
      <c r="L900" s="75"/>
      <c r="M900" s="75"/>
      <c r="N900" s="75"/>
      <c r="O900" s="65"/>
      <c r="P900" s="65"/>
      <c r="Q900" s="71"/>
      <c r="R900" s="71"/>
      <c r="S900" s="128"/>
      <c r="T900" s="128"/>
      <c r="U900" s="128"/>
      <c r="V900" s="128"/>
      <c r="W900" s="128"/>
      <c r="X900" s="128"/>
      <c r="Y900" s="128"/>
      <c r="Z900" s="128"/>
      <c r="AA900" s="128"/>
      <c r="AB900" s="128"/>
      <c r="AC900" s="128"/>
      <c r="AD900" s="128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128"/>
      <c r="AS900" s="5"/>
      <c r="AT900" s="5"/>
      <c r="AU900" s="5"/>
      <c r="AV900" s="5"/>
      <c r="AW900" s="5"/>
      <c r="AX900" s="5"/>
      <c r="AY900" s="5"/>
      <c r="AZ900" s="2"/>
      <c r="BA900" s="2"/>
    </row>
    <row r="901" spans="2:53" s="3" customFormat="1" x14ac:dyDescent="0.2">
      <c r="B901" s="1"/>
      <c r="D901" s="118"/>
      <c r="E901" s="84"/>
      <c r="F901" s="84"/>
      <c r="G901" s="83"/>
      <c r="H901" s="74"/>
      <c r="I901" s="74"/>
      <c r="J901" s="74"/>
      <c r="K901" s="74"/>
      <c r="L901" s="75"/>
      <c r="M901" s="75"/>
      <c r="N901" s="75"/>
      <c r="O901" s="65"/>
      <c r="P901" s="65"/>
      <c r="Q901" s="71"/>
      <c r="R901" s="71"/>
      <c r="S901" s="128"/>
      <c r="T901" s="128"/>
      <c r="U901" s="128"/>
      <c r="V901" s="128"/>
      <c r="W901" s="128"/>
      <c r="X901" s="128"/>
      <c r="Y901" s="128"/>
      <c r="Z901" s="128"/>
      <c r="AA901" s="128"/>
      <c r="AB901" s="128"/>
      <c r="AC901" s="128"/>
      <c r="AD901" s="128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128"/>
      <c r="AS901" s="5"/>
      <c r="AT901" s="5"/>
      <c r="AU901" s="5"/>
      <c r="AV901" s="5"/>
      <c r="AW901" s="5"/>
      <c r="AX901" s="5"/>
      <c r="AY901" s="5"/>
      <c r="AZ901" s="2"/>
      <c r="BA901" s="2"/>
    </row>
  </sheetData>
  <mergeCells count="56">
    <mergeCell ref="AY6:BA6"/>
    <mergeCell ref="BB6:BD6"/>
    <mergeCell ref="D247:P247"/>
    <mergeCell ref="Q247:R247"/>
    <mergeCell ref="F244:P244"/>
    <mergeCell ref="Q244:R244"/>
    <mergeCell ref="D245:P245"/>
    <mergeCell ref="Q245:R245"/>
    <mergeCell ref="F246:P246"/>
    <mergeCell ref="Q246:R246"/>
    <mergeCell ref="A171:AD171"/>
    <mergeCell ref="AF171:AK171"/>
    <mergeCell ref="AL171:AQ171"/>
    <mergeCell ref="AR171:AW171"/>
    <mergeCell ref="AQ6:AQ7"/>
    <mergeCell ref="AR6:AR7"/>
    <mergeCell ref="AS6:AS7"/>
    <mergeCell ref="AT6:AT7"/>
    <mergeCell ref="AU6:AU7"/>
    <mergeCell ref="AV6:AV7"/>
    <mergeCell ref="AK6:AK7"/>
    <mergeCell ref="AL6:AL7"/>
    <mergeCell ref="AP6:AP7"/>
    <mergeCell ref="S5:AD6"/>
    <mergeCell ref="AF5:AK5"/>
    <mergeCell ref="AL5:AQ5"/>
    <mergeCell ref="AW6:AW7"/>
    <mergeCell ref="AF169:AJ169"/>
    <mergeCell ref="AL169:AP169"/>
    <mergeCell ref="AR169:AV169"/>
    <mergeCell ref="AR5:AW5"/>
    <mergeCell ref="AF6:AF7"/>
    <mergeCell ref="AG6:AG7"/>
    <mergeCell ref="AH6:AH7"/>
    <mergeCell ref="AI6:AI7"/>
    <mergeCell ref="AJ6:AJ7"/>
    <mergeCell ref="AM6:AM7"/>
    <mergeCell ref="AN6:AN7"/>
    <mergeCell ref="AO6:AO7"/>
    <mergeCell ref="P5:P7"/>
    <mergeCell ref="C1:R1"/>
    <mergeCell ref="C2:R2"/>
    <mergeCell ref="C3:R3"/>
    <mergeCell ref="C4:R4"/>
    <mergeCell ref="F5:F7"/>
    <mergeCell ref="G5:H6"/>
    <mergeCell ref="I5:J6"/>
    <mergeCell ref="K5:L6"/>
    <mergeCell ref="M5:N6"/>
    <mergeCell ref="O5:O7"/>
    <mergeCell ref="Q5:R6"/>
    <mergeCell ref="A5:A7"/>
    <mergeCell ref="B5:B7"/>
    <mergeCell ref="C5:C7"/>
    <mergeCell ref="D5:D7"/>
    <mergeCell ref="E5:E7"/>
  </mergeCells>
  <pageMargins left="0.25" right="0.25" top="0.75" bottom="0.75" header="0.3" footer="0.3"/>
  <pageSetup paperSize="9" scale="2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C198"/>
  <sheetViews>
    <sheetView tabSelected="1" view="pageBreakPreview" zoomScaleNormal="85" zoomScaleSheetLayoutView="100" workbookViewId="0">
      <selection activeCell="G187" sqref="G187"/>
    </sheetView>
  </sheetViews>
  <sheetFormatPr defaultRowHeight="14.25" x14ac:dyDescent="0.2"/>
  <cols>
    <col min="1" max="1" width="3.875" style="119" customWidth="1"/>
    <col min="2" max="2" width="47.125" style="37" customWidth="1"/>
    <col min="3" max="3" width="14.625" style="128" customWidth="1"/>
    <col min="4" max="5" width="8.125" style="126" customWidth="1"/>
    <col min="6" max="6" width="7.125" style="126" customWidth="1"/>
    <col min="7" max="7" width="7.125" style="65" customWidth="1"/>
    <col min="8" max="8" width="7.875" style="65" customWidth="1"/>
    <col min="9" max="9" width="7.125" style="126" customWidth="1"/>
    <col min="10" max="10" width="7.875" style="126" customWidth="1"/>
    <col min="11" max="11" width="5.125" style="126" customWidth="1"/>
    <col min="12" max="12" width="5.375" style="126" customWidth="1"/>
    <col min="13" max="13" width="6.375" style="50" customWidth="1"/>
    <col min="14" max="25" width="6.375" style="2" customWidth="1"/>
    <col min="26" max="16384" width="9" style="2"/>
  </cols>
  <sheetData>
    <row r="1" spans="1:25" s="123" customFormat="1" ht="24.95" customHeight="1" x14ac:dyDescent="0.3">
      <c r="A1" s="121"/>
      <c r="B1" s="130"/>
      <c r="C1" s="121"/>
      <c r="D1" s="121"/>
      <c r="E1" s="121"/>
      <c r="F1" s="121"/>
      <c r="G1" s="122"/>
      <c r="H1" s="122"/>
      <c r="I1" s="121"/>
      <c r="J1" s="121"/>
      <c r="K1" s="121"/>
      <c r="L1" s="121"/>
      <c r="M1" s="131"/>
      <c r="X1" s="124"/>
    </row>
    <row r="2" spans="1:25" s="123" customFormat="1" ht="24.95" customHeight="1" x14ac:dyDescent="0.3">
      <c r="A2" s="121"/>
      <c r="B2" s="130"/>
      <c r="C2" s="121"/>
      <c r="D2" s="121"/>
      <c r="E2" s="121"/>
      <c r="F2" s="121"/>
      <c r="G2" s="122"/>
      <c r="H2" s="122"/>
      <c r="I2" s="121"/>
      <c r="J2" s="121"/>
      <c r="K2" s="121"/>
      <c r="L2" s="121"/>
      <c r="M2" s="131"/>
      <c r="X2" s="124"/>
    </row>
    <row r="3" spans="1:25" s="123" customFormat="1" ht="24.95" customHeight="1" x14ac:dyDescent="0.3">
      <c r="A3" s="121"/>
      <c r="B3" s="130"/>
      <c r="C3" s="121"/>
      <c r="D3" s="121"/>
      <c r="E3" s="121"/>
      <c r="F3" s="121"/>
      <c r="G3" s="122"/>
      <c r="H3" s="122"/>
      <c r="I3" s="121"/>
      <c r="J3" s="121"/>
      <c r="K3" s="121"/>
      <c r="L3" s="121"/>
      <c r="M3" s="131"/>
      <c r="X3" s="124"/>
    </row>
    <row r="4" spans="1:25" ht="72" customHeight="1" thickBot="1" x14ac:dyDescent="0.25">
      <c r="A4" s="414" t="s">
        <v>577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</row>
    <row r="5" spans="1:25" s="128" customFormat="1" ht="51.75" customHeight="1" thickBot="1" x14ac:dyDescent="0.3">
      <c r="A5" s="416" t="s">
        <v>292</v>
      </c>
      <c r="B5" s="418" t="s">
        <v>291</v>
      </c>
      <c r="C5" s="420" t="s">
        <v>466</v>
      </c>
      <c r="D5" s="422" t="s">
        <v>467</v>
      </c>
      <c r="E5" s="424" t="s">
        <v>288</v>
      </c>
      <c r="F5" s="422" t="s">
        <v>462</v>
      </c>
      <c r="G5" s="426" t="s">
        <v>461</v>
      </c>
      <c r="H5" s="426" t="s">
        <v>460</v>
      </c>
      <c r="I5" s="428" t="s">
        <v>459</v>
      </c>
      <c r="J5" s="430" t="s">
        <v>569</v>
      </c>
      <c r="K5" s="432" t="s">
        <v>464</v>
      </c>
      <c r="L5" s="434" t="s">
        <v>458</v>
      </c>
      <c r="M5" s="436" t="s">
        <v>465</v>
      </c>
      <c r="N5" s="410" t="s">
        <v>280</v>
      </c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2"/>
    </row>
    <row r="6" spans="1:25" s="128" customFormat="1" ht="29.25" customHeight="1" thickBot="1" x14ac:dyDescent="0.3">
      <c r="A6" s="417"/>
      <c r="B6" s="419"/>
      <c r="C6" s="421"/>
      <c r="D6" s="423"/>
      <c r="E6" s="425"/>
      <c r="F6" s="423"/>
      <c r="G6" s="427"/>
      <c r="H6" s="427"/>
      <c r="I6" s="429"/>
      <c r="J6" s="431"/>
      <c r="K6" s="433"/>
      <c r="L6" s="435"/>
      <c r="M6" s="437"/>
      <c r="N6" s="47">
        <v>1</v>
      </c>
      <c r="O6" s="195">
        <v>2</v>
      </c>
      <c r="P6" s="47">
        <v>3</v>
      </c>
      <c r="Q6" s="195">
        <v>4</v>
      </c>
      <c r="R6" s="47">
        <v>5</v>
      </c>
      <c r="S6" s="195">
        <v>6</v>
      </c>
      <c r="T6" s="47">
        <v>7</v>
      </c>
      <c r="U6" s="195">
        <v>8</v>
      </c>
      <c r="V6" s="47">
        <v>9</v>
      </c>
      <c r="W6" s="195">
        <v>10</v>
      </c>
      <c r="X6" s="47">
        <v>11</v>
      </c>
      <c r="Y6" s="196">
        <v>12</v>
      </c>
    </row>
    <row r="7" spans="1:25" ht="18" customHeight="1" x14ac:dyDescent="0.2">
      <c r="A7" s="197">
        <v>1</v>
      </c>
      <c r="B7" s="200" t="s">
        <v>457</v>
      </c>
      <c r="C7" s="210" t="s">
        <v>403</v>
      </c>
      <c r="D7" s="205" t="s">
        <v>238</v>
      </c>
      <c r="E7" s="51" t="s">
        <v>119</v>
      </c>
      <c r="F7" s="51">
        <v>2</v>
      </c>
      <c r="G7" s="184">
        <f t="shared" ref="G7:G70" si="0">F7*1.5*K7*L7</f>
        <v>4.95</v>
      </c>
      <c r="H7" s="185">
        <f t="shared" ref="H7:H22" si="1">F7*5*K7*L7</f>
        <v>16.5</v>
      </c>
      <c r="I7" s="187"/>
      <c r="J7" s="101"/>
      <c r="K7" s="205">
        <v>1.1000000000000001</v>
      </c>
      <c r="L7" s="51">
        <v>1.5</v>
      </c>
      <c r="M7" s="219">
        <f t="shared" ref="M7:M70" si="2">F7*K7*L7*0.00182</f>
        <v>6.0060000000000009E-3</v>
      </c>
      <c r="N7" s="89"/>
      <c r="O7" s="90" t="s">
        <v>3</v>
      </c>
      <c r="P7" s="90"/>
      <c r="Q7" s="90"/>
      <c r="R7" s="91" t="s">
        <v>2</v>
      </c>
      <c r="S7" s="90"/>
      <c r="T7" s="90"/>
      <c r="U7" s="90" t="s">
        <v>3</v>
      </c>
      <c r="V7" s="90"/>
      <c r="W7" s="90"/>
      <c r="X7" s="90" t="s">
        <v>3</v>
      </c>
      <c r="Y7" s="92"/>
    </row>
    <row r="8" spans="1:25" ht="18" customHeight="1" x14ac:dyDescent="0.2">
      <c r="A8" s="198">
        <v>2</v>
      </c>
      <c r="B8" s="201" t="s">
        <v>456</v>
      </c>
      <c r="C8" s="211" t="s">
        <v>403</v>
      </c>
      <c r="D8" s="206" t="s">
        <v>238</v>
      </c>
      <c r="E8" s="52" t="s">
        <v>119</v>
      </c>
      <c r="F8" s="53">
        <v>1</v>
      </c>
      <c r="G8" s="185">
        <f t="shared" si="0"/>
        <v>2.4750000000000001</v>
      </c>
      <c r="H8" s="185">
        <f t="shared" si="1"/>
        <v>8.25</v>
      </c>
      <c r="I8" s="188"/>
      <c r="J8" s="101"/>
      <c r="K8" s="206">
        <v>1.1000000000000001</v>
      </c>
      <c r="L8" s="53">
        <v>1.5</v>
      </c>
      <c r="M8" s="220">
        <f t="shared" si="2"/>
        <v>3.0030000000000005E-3</v>
      </c>
      <c r="N8" s="34"/>
      <c r="O8" s="32" t="s">
        <v>3</v>
      </c>
      <c r="P8" s="32"/>
      <c r="Q8" s="32"/>
      <c r="R8" s="33" t="s">
        <v>2</v>
      </c>
      <c r="S8" s="32"/>
      <c r="T8" s="32"/>
      <c r="U8" s="32" t="s">
        <v>3</v>
      </c>
      <c r="V8" s="32"/>
      <c r="W8" s="32"/>
      <c r="X8" s="32" t="s">
        <v>3</v>
      </c>
      <c r="Y8" s="31"/>
    </row>
    <row r="9" spans="1:25" ht="18" customHeight="1" x14ac:dyDescent="0.2">
      <c r="A9" s="198">
        <v>3</v>
      </c>
      <c r="B9" s="201" t="s">
        <v>455</v>
      </c>
      <c r="C9" s="211" t="s">
        <v>403</v>
      </c>
      <c r="D9" s="206" t="s">
        <v>238</v>
      </c>
      <c r="E9" s="52" t="s">
        <v>119</v>
      </c>
      <c r="F9" s="53">
        <v>1</v>
      </c>
      <c r="G9" s="185">
        <f t="shared" si="0"/>
        <v>2.4750000000000001</v>
      </c>
      <c r="H9" s="185">
        <f t="shared" si="1"/>
        <v>8.25</v>
      </c>
      <c r="I9" s="188"/>
      <c r="J9" s="101"/>
      <c r="K9" s="206">
        <v>1.1000000000000001</v>
      </c>
      <c r="L9" s="53">
        <v>1.5</v>
      </c>
      <c r="M9" s="220">
        <f t="shared" si="2"/>
        <v>3.0030000000000005E-3</v>
      </c>
      <c r="N9" s="34"/>
      <c r="O9" s="32" t="s">
        <v>3</v>
      </c>
      <c r="P9" s="32"/>
      <c r="Q9" s="32"/>
      <c r="R9" s="33" t="s">
        <v>2</v>
      </c>
      <c r="S9" s="32"/>
      <c r="T9" s="32"/>
      <c r="U9" s="32" t="s">
        <v>3</v>
      </c>
      <c r="V9" s="32"/>
      <c r="W9" s="32"/>
      <c r="X9" s="32" t="s">
        <v>3</v>
      </c>
      <c r="Y9" s="31"/>
    </row>
    <row r="10" spans="1:25" ht="18" customHeight="1" x14ac:dyDescent="0.2">
      <c r="A10" s="198">
        <v>4</v>
      </c>
      <c r="B10" s="201" t="s">
        <v>454</v>
      </c>
      <c r="C10" s="211" t="s">
        <v>403</v>
      </c>
      <c r="D10" s="206" t="s">
        <v>238</v>
      </c>
      <c r="E10" s="52" t="s">
        <v>119</v>
      </c>
      <c r="F10" s="53">
        <v>1</v>
      </c>
      <c r="G10" s="185">
        <f t="shared" si="0"/>
        <v>2.4750000000000001</v>
      </c>
      <c r="H10" s="185">
        <f t="shared" si="1"/>
        <v>8.25</v>
      </c>
      <c r="I10" s="188"/>
      <c r="J10" s="101"/>
      <c r="K10" s="206">
        <v>1.1000000000000001</v>
      </c>
      <c r="L10" s="53">
        <v>1.5</v>
      </c>
      <c r="M10" s="220">
        <f t="shared" si="2"/>
        <v>3.0030000000000005E-3</v>
      </c>
      <c r="N10" s="34"/>
      <c r="O10" s="32" t="s">
        <v>3</v>
      </c>
      <c r="P10" s="32"/>
      <c r="Q10" s="32"/>
      <c r="R10" s="33" t="s">
        <v>2</v>
      </c>
      <c r="S10" s="32"/>
      <c r="T10" s="32"/>
      <c r="U10" s="32" t="s">
        <v>3</v>
      </c>
      <c r="V10" s="32"/>
      <c r="W10" s="32"/>
      <c r="X10" s="32" t="s">
        <v>3</v>
      </c>
      <c r="Y10" s="31"/>
    </row>
    <row r="11" spans="1:25" ht="18" customHeight="1" x14ac:dyDescent="0.2">
      <c r="A11" s="198">
        <v>5</v>
      </c>
      <c r="B11" s="201" t="s">
        <v>453</v>
      </c>
      <c r="C11" s="211" t="s">
        <v>403</v>
      </c>
      <c r="D11" s="206" t="s">
        <v>238</v>
      </c>
      <c r="E11" s="52" t="s">
        <v>44</v>
      </c>
      <c r="F11" s="53">
        <v>1.5</v>
      </c>
      <c r="G11" s="185">
        <f t="shared" si="0"/>
        <v>3.7125000000000004</v>
      </c>
      <c r="H11" s="185">
        <f t="shared" si="1"/>
        <v>12.375</v>
      </c>
      <c r="I11" s="188"/>
      <c r="J11" s="101"/>
      <c r="K11" s="206">
        <v>1.1000000000000001</v>
      </c>
      <c r="L11" s="53">
        <v>1.5</v>
      </c>
      <c r="M11" s="220">
        <f t="shared" si="2"/>
        <v>4.5044999999999998E-3</v>
      </c>
      <c r="N11" s="34"/>
      <c r="O11" s="32" t="s">
        <v>3</v>
      </c>
      <c r="P11" s="32"/>
      <c r="Q11" s="32"/>
      <c r="R11" s="33" t="s">
        <v>2</v>
      </c>
      <c r="S11" s="32"/>
      <c r="T11" s="32"/>
      <c r="U11" s="32" t="s">
        <v>3</v>
      </c>
      <c r="V11" s="32"/>
      <c r="W11" s="32"/>
      <c r="X11" s="32" t="s">
        <v>3</v>
      </c>
      <c r="Y11" s="31"/>
    </row>
    <row r="12" spans="1:25" ht="18" customHeight="1" x14ac:dyDescent="0.2">
      <c r="A12" s="198">
        <v>6</v>
      </c>
      <c r="B12" s="201" t="s">
        <v>452</v>
      </c>
      <c r="C12" s="211" t="s">
        <v>403</v>
      </c>
      <c r="D12" s="206" t="s">
        <v>238</v>
      </c>
      <c r="E12" s="52" t="s">
        <v>44</v>
      </c>
      <c r="F12" s="53">
        <v>1</v>
      </c>
      <c r="G12" s="185">
        <f t="shared" si="0"/>
        <v>2.4750000000000001</v>
      </c>
      <c r="H12" s="185">
        <f t="shared" si="1"/>
        <v>8.25</v>
      </c>
      <c r="I12" s="188"/>
      <c r="J12" s="101"/>
      <c r="K12" s="206">
        <v>1.1000000000000001</v>
      </c>
      <c r="L12" s="53">
        <v>1.5</v>
      </c>
      <c r="M12" s="220">
        <f t="shared" si="2"/>
        <v>3.0030000000000005E-3</v>
      </c>
      <c r="N12" s="34"/>
      <c r="O12" s="32" t="s">
        <v>3</v>
      </c>
      <c r="P12" s="32"/>
      <c r="Q12" s="32"/>
      <c r="R12" s="33" t="s">
        <v>2</v>
      </c>
      <c r="S12" s="32"/>
      <c r="T12" s="32"/>
      <c r="U12" s="32" t="s">
        <v>3</v>
      </c>
      <c r="V12" s="32"/>
      <c r="W12" s="32"/>
      <c r="X12" s="32" t="s">
        <v>3</v>
      </c>
      <c r="Y12" s="31"/>
    </row>
    <row r="13" spans="1:25" ht="18" customHeight="1" x14ac:dyDescent="0.2">
      <c r="A13" s="198">
        <v>7</v>
      </c>
      <c r="B13" s="201" t="s">
        <v>451</v>
      </c>
      <c r="C13" s="211" t="s">
        <v>403</v>
      </c>
      <c r="D13" s="206" t="s">
        <v>238</v>
      </c>
      <c r="E13" s="52" t="s">
        <v>119</v>
      </c>
      <c r="F13" s="53">
        <v>1.5</v>
      </c>
      <c r="G13" s="185">
        <f t="shared" si="0"/>
        <v>3.7125000000000004</v>
      </c>
      <c r="H13" s="185">
        <f t="shared" si="1"/>
        <v>12.375</v>
      </c>
      <c r="I13" s="188"/>
      <c r="J13" s="101"/>
      <c r="K13" s="206">
        <v>1.1000000000000001</v>
      </c>
      <c r="L13" s="53">
        <v>1.5</v>
      </c>
      <c r="M13" s="220">
        <f t="shared" si="2"/>
        <v>4.5044999999999998E-3</v>
      </c>
      <c r="N13" s="34"/>
      <c r="O13" s="32" t="s">
        <v>3</v>
      </c>
      <c r="P13" s="32"/>
      <c r="Q13" s="32"/>
      <c r="R13" s="33" t="s">
        <v>2</v>
      </c>
      <c r="S13" s="32"/>
      <c r="T13" s="32"/>
      <c r="U13" s="32" t="s">
        <v>3</v>
      </c>
      <c r="V13" s="32"/>
      <c r="W13" s="32"/>
      <c r="X13" s="32" t="s">
        <v>3</v>
      </c>
      <c r="Y13" s="31"/>
    </row>
    <row r="14" spans="1:25" ht="18" customHeight="1" x14ac:dyDescent="0.2">
      <c r="A14" s="198">
        <v>8</v>
      </c>
      <c r="B14" s="201" t="s">
        <v>450</v>
      </c>
      <c r="C14" s="211" t="s">
        <v>403</v>
      </c>
      <c r="D14" s="206" t="s">
        <v>238</v>
      </c>
      <c r="E14" s="53" t="s">
        <v>11</v>
      </c>
      <c r="F14" s="53">
        <v>1</v>
      </c>
      <c r="G14" s="185">
        <f t="shared" si="0"/>
        <v>2.4750000000000001</v>
      </c>
      <c r="H14" s="185">
        <f t="shared" si="1"/>
        <v>8.25</v>
      </c>
      <c r="I14" s="188"/>
      <c r="J14" s="101"/>
      <c r="K14" s="206">
        <v>1.1000000000000001</v>
      </c>
      <c r="L14" s="53">
        <v>1.5</v>
      </c>
      <c r="M14" s="220">
        <f t="shared" si="2"/>
        <v>3.0030000000000005E-3</v>
      </c>
      <c r="N14" s="34"/>
      <c r="O14" s="32"/>
      <c r="P14" s="32" t="s">
        <v>3</v>
      </c>
      <c r="Q14" s="32"/>
      <c r="R14" s="32"/>
      <c r="S14" s="33" t="s">
        <v>2</v>
      </c>
      <c r="T14" s="32"/>
      <c r="U14" s="32"/>
      <c r="V14" s="32" t="s">
        <v>3</v>
      </c>
      <c r="W14" s="32"/>
      <c r="X14" s="32"/>
      <c r="Y14" s="31" t="s">
        <v>3</v>
      </c>
    </row>
    <row r="15" spans="1:25" ht="18" customHeight="1" x14ac:dyDescent="0.2">
      <c r="A15" s="198">
        <v>9</v>
      </c>
      <c r="B15" s="201" t="s">
        <v>449</v>
      </c>
      <c r="C15" s="211" t="s">
        <v>403</v>
      </c>
      <c r="D15" s="206" t="s">
        <v>238</v>
      </c>
      <c r="E15" s="53" t="s">
        <v>89</v>
      </c>
      <c r="F15" s="53">
        <v>1</v>
      </c>
      <c r="G15" s="185">
        <f t="shared" si="0"/>
        <v>2.4750000000000001</v>
      </c>
      <c r="H15" s="185">
        <f t="shared" si="1"/>
        <v>8.25</v>
      </c>
      <c r="I15" s="188"/>
      <c r="J15" s="101"/>
      <c r="K15" s="206">
        <v>1.1000000000000001</v>
      </c>
      <c r="L15" s="53">
        <v>1.5</v>
      </c>
      <c r="M15" s="220">
        <f t="shared" si="2"/>
        <v>3.0030000000000005E-3</v>
      </c>
      <c r="N15" s="34"/>
      <c r="O15" s="32"/>
      <c r="P15" s="32" t="s">
        <v>3</v>
      </c>
      <c r="Q15" s="32"/>
      <c r="R15" s="32"/>
      <c r="S15" s="33" t="s">
        <v>2</v>
      </c>
      <c r="T15" s="32"/>
      <c r="U15" s="32"/>
      <c r="V15" s="32" t="s">
        <v>3</v>
      </c>
      <c r="W15" s="32"/>
      <c r="X15" s="32"/>
      <c r="Y15" s="31" t="s">
        <v>3</v>
      </c>
    </row>
    <row r="16" spans="1:25" ht="18" customHeight="1" x14ac:dyDescent="0.2">
      <c r="A16" s="198">
        <v>10</v>
      </c>
      <c r="B16" s="201" t="s">
        <v>448</v>
      </c>
      <c r="C16" s="211" t="s">
        <v>403</v>
      </c>
      <c r="D16" s="206" t="s">
        <v>238</v>
      </c>
      <c r="E16" s="53" t="s">
        <v>89</v>
      </c>
      <c r="F16" s="53">
        <v>1</v>
      </c>
      <c r="G16" s="185">
        <f t="shared" si="0"/>
        <v>2.4750000000000001</v>
      </c>
      <c r="H16" s="185">
        <f t="shared" si="1"/>
        <v>8.25</v>
      </c>
      <c r="I16" s="188"/>
      <c r="J16" s="101"/>
      <c r="K16" s="206">
        <v>1.1000000000000001</v>
      </c>
      <c r="L16" s="53">
        <v>1.5</v>
      </c>
      <c r="M16" s="220">
        <f t="shared" si="2"/>
        <v>3.0030000000000005E-3</v>
      </c>
      <c r="N16" s="34"/>
      <c r="O16" s="32"/>
      <c r="P16" s="32" t="s">
        <v>3</v>
      </c>
      <c r="Q16" s="32"/>
      <c r="R16" s="32"/>
      <c r="S16" s="33" t="s">
        <v>2</v>
      </c>
      <c r="T16" s="32"/>
      <c r="U16" s="32"/>
      <c r="V16" s="32" t="s">
        <v>3</v>
      </c>
      <c r="W16" s="32"/>
      <c r="X16" s="32"/>
      <c r="Y16" s="31" t="s">
        <v>3</v>
      </c>
    </row>
    <row r="17" spans="1:25" ht="18" customHeight="1" x14ac:dyDescent="0.2">
      <c r="A17" s="198">
        <v>11</v>
      </c>
      <c r="B17" s="201" t="s">
        <v>447</v>
      </c>
      <c r="C17" s="211" t="s">
        <v>403</v>
      </c>
      <c r="D17" s="206" t="s">
        <v>238</v>
      </c>
      <c r="E17" s="53" t="s">
        <v>89</v>
      </c>
      <c r="F17" s="53">
        <v>1</v>
      </c>
      <c r="G17" s="185">
        <f t="shared" si="0"/>
        <v>2.4750000000000001</v>
      </c>
      <c r="H17" s="185">
        <f t="shared" si="1"/>
        <v>8.25</v>
      </c>
      <c r="I17" s="188"/>
      <c r="J17" s="101"/>
      <c r="K17" s="206">
        <v>1.1000000000000001</v>
      </c>
      <c r="L17" s="53">
        <v>1.5</v>
      </c>
      <c r="M17" s="220">
        <f t="shared" si="2"/>
        <v>3.0030000000000005E-3</v>
      </c>
      <c r="N17" s="34"/>
      <c r="O17" s="32"/>
      <c r="P17" s="32" t="s">
        <v>3</v>
      </c>
      <c r="Q17" s="32"/>
      <c r="R17" s="32"/>
      <c r="S17" s="33" t="s">
        <v>2</v>
      </c>
      <c r="T17" s="32"/>
      <c r="U17" s="32"/>
      <c r="V17" s="32" t="s">
        <v>3</v>
      </c>
      <c r="W17" s="32"/>
      <c r="X17" s="32"/>
      <c r="Y17" s="31" t="s">
        <v>3</v>
      </c>
    </row>
    <row r="18" spans="1:25" ht="18" customHeight="1" x14ac:dyDescent="0.2">
      <c r="A18" s="198">
        <v>12</v>
      </c>
      <c r="B18" s="201" t="s">
        <v>446</v>
      </c>
      <c r="C18" s="211" t="s">
        <v>403</v>
      </c>
      <c r="D18" s="206" t="s">
        <v>238</v>
      </c>
      <c r="E18" s="53" t="s">
        <v>87</v>
      </c>
      <c r="F18" s="53">
        <v>1</v>
      </c>
      <c r="G18" s="185">
        <f t="shared" si="0"/>
        <v>2.4750000000000001</v>
      </c>
      <c r="H18" s="185">
        <f t="shared" si="1"/>
        <v>8.25</v>
      </c>
      <c r="I18" s="188"/>
      <c r="J18" s="101"/>
      <c r="K18" s="206">
        <v>1.1000000000000001</v>
      </c>
      <c r="L18" s="53">
        <v>1.5</v>
      </c>
      <c r="M18" s="220">
        <f t="shared" si="2"/>
        <v>3.0030000000000005E-3</v>
      </c>
      <c r="N18" s="34"/>
      <c r="O18" s="32"/>
      <c r="P18" s="32" t="s">
        <v>3</v>
      </c>
      <c r="Q18" s="32"/>
      <c r="R18" s="32"/>
      <c r="S18" s="33" t="s">
        <v>2</v>
      </c>
      <c r="T18" s="32"/>
      <c r="U18" s="32"/>
      <c r="V18" s="32" t="s">
        <v>3</v>
      </c>
      <c r="W18" s="32"/>
      <c r="X18" s="32"/>
      <c r="Y18" s="31" t="s">
        <v>3</v>
      </c>
    </row>
    <row r="19" spans="1:25" ht="18" customHeight="1" x14ac:dyDescent="0.2">
      <c r="A19" s="198">
        <v>13</v>
      </c>
      <c r="B19" s="201" t="s">
        <v>445</v>
      </c>
      <c r="C19" s="211" t="s">
        <v>403</v>
      </c>
      <c r="D19" s="206" t="s">
        <v>238</v>
      </c>
      <c r="E19" s="53" t="s">
        <v>101</v>
      </c>
      <c r="F19" s="53">
        <v>1</v>
      </c>
      <c r="G19" s="185">
        <f t="shared" si="0"/>
        <v>2.4750000000000001</v>
      </c>
      <c r="H19" s="185">
        <f t="shared" si="1"/>
        <v>8.25</v>
      </c>
      <c r="I19" s="188"/>
      <c r="J19" s="101"/>
      <c r="K19" s="206">
        <v>1.1000000000000001</v>
      </c>
      <c r="L19" s="53">
        <v>1.5</v>
      </c>
      <c r="M19" s="220">
        <f t="shared" si="2"/>
        <v>3.0030000000000005E-3</v>
      </c>
      <c r="N19" s="34" t="s">
        <v>3</v>
      </c>
      <c r="O19" s="32"/>
      <c r="P19" s="32"/>
      <c r="Q19" s="32" t="s">
        <v>3</v>
      </c>
      <c r="R19" s="32"/>
      <c r="S19" s="32"/>
      <c r="T19" s="32" t="s">
        <v>3</v>
      </c>
      <c r="U19" s="32"/>
      <c r="V19" s="32"/>
      <c r="W19" s="33" t="s">
        <v>2</v>
      </c>
      <c r="X19" s="32"/>
      <c r="Y19" s="31"/>
    </row>
    <row r="20" spans="1:25" ht="18" customHeight="1" x14ac:dyDescent="0.2">
      <c r="A20" s="198">
        <v>14</v>
      </c>
      <c r="B20" s="201" t="s">
        <v>444</v>
      </c>
      <c r="C20" s="211" t="s">
        <v>403</v>
      </c>
      <c r="D20" s="206" t="s">
        <v>238</v>
      </c>
      <c r="E20" s="53" t="s">
        <v>101</v>
      </c>
      <c r="F20" s="53">
        <v>2</v>
      </c>
      <c r="G20" s="185">
        <f t="shared" si="0"/>
        <v>4.95</v>
      </c>
      <c r="H20" s="185"/>
      <c r="I20" s="188"/>
      <c r="J20" s="101"/>
      <c r="K20" s="206">
        <v>1.1000000000000001</v>
      </c>
      <c r="L20" s="53">
        <v>1.5</v>
      </c>
      <c r="M20" s="220">
        <f t="shared" si="2"/>
        <v>6.0060000000000009E-3</v>
      </c>
      <c r="N20" s="34" t="s">
        <v>3</v>
      </c>
      <c r="O20" s="32"/>
      <c r="P20" s="32"/>
      <c r="Q20" s="32" t="s">
        <v>3</v>
      </c>
      <c r="R20" s="32"/>
      <c r="S20" s="32"/>
      <c r="T20" s="32" t="s">
        <v>3</v>
      </c>
      <c r="U20" s="32"/>
      <c r="V20" s="32"/>
      <c r="W20" s="33" t="s">
        <v>2</v>
      </c>
      <c r="X20" s="32"/>
      <c r="Y20" s="31"/>
    </row>
    <row r="21" spans="1:25" ht="18" customHeight="1" x14ac:dyDescent="0.2">
      <c r="A21" s="198">
        <v>15</v>
      </c>
      <c r="B21" s="201" t="s">
        <v>444</v>
      </c>
      <c r="C21" s="211" t="s">
        <v>403</v>
      </c>
      <c r="D21" s="206" t="s">
        <v>238</v>
      </c>
      <c r="E21" s="53" t="s">
        <v>35</v>
      </c>
      <c r="F21" s="53">
        <v>2</v>
      </c>
      <c r="G21" s="185">
        <f t="shared" si="0"/>
        <v>4.95</v>
      </c>
      <c r="H21" s="185">
        <f t="shared" si="1"/>
        <v>16.5</v>
      </c>
      <c r="I21" s="188"/>
      <c r="J21" s="101"/>
      <c r="K21" s="206">
        <v>1.1000000000000001</v>
      </c>
      <c r="L21" s="53">
        <v>1.5</v>
      </c>
      <c r="M21" s="220">
        <f t="shared" si="2"/>
        <v>6.0060000000000009E-3</v>
      </c>
      <c r="N21" s="34" t="s">
        <v>3</v>
      </c>
      <c r="O21" s="32"/>
      <c r="P21" s="32"/>
      <c r="Q21" s="32" t="s">
        <v>3</v>
      </c>
      <c r="R21" s="32"/>
      <c r="S21" s="32"/>
      <c r="T21" s="33" t="s">
        <v>2</v>
      </c>
      <c r="U21" s="32"/>
      <c r="V21" s="32"/>
      <c r="W21" s="32" t="s">
        <v>3</v>
      </c>
      <c r="X21" s="32"/>
      <c r="Y21" s="31"/>
    </row>
    <row r="22" spans="1:25" ht="18" customHeight="1" x14ac:dyDescent="0.2">
      <c r="A22" s="198">
        <v>16</v>
      </c>
      <c r="B22" s="201" t="s">
        <v>443</v>
      </c>
      <c r="C22" s="211" t="s">
        <v>403</v>
      </c>
      <c r="D22" s="206" t="s">
        <v>238</v>
      </c>
      <c r="E22" s="53" t="s">
        <v>101</v>
      </c>
      <c r="F22" s="53">
        <v>1</v>
      </c>
      <c r="G22" s="185">
        <f t="shared" si="0"/>
        <v>2.4750000000000001</v>
      </c>
      <c r="H22" s="185">
        <f t="shared" si="1"/>
        <v>8.25</v>
      </c>
      <c r="I22" s="188"/>
      <c r="J22" s="101"/>
      <c r="K22" s="206">
        <v>1.1000000000000001</v>
      </c>
      <c r="L22" s="53">
        <v>1.5</v>
      </c>
      <c r="M22" s="220">
        <f t="shared" si="2"/>
        <v>3.0030000000000005E-3</v>
      </c>
      <c r="N22" s="34" t="s">
        <v>3</v>
      </c>
      <c r="O22" s="32"/>
      <c r="P22" s="32"/>
      <c r="Q22" s="32" t="s">
        <v>3</v>
      </c>
      <c r="R22" s="32"/>
      <c r="S22" s="32"/>
      <c r="T22" s="32" t="s">
        <v>3</v>
      </c>
      <c r="U22" s="32"/>
      <c r="V22" s="32"/>
      <c r="W22" s="33" t="s">
        <v>2</v>
      </c>
      <c r="X22" s="32"/>
      <c r="Y22" s="31"/>
    </row>
    <row r="23" spans="1:25" ht="18" customHeight="1" x14ac:dyDescent="0.2">
      <c r="A23" s="198">
        <v>17</v>
      </c>
      <c r="B23" s="201" t="s">
        <v>442</v>
      </c>
      <c r="C23" s="211" t="s">
        <v>403</v>
      </c>
      <c r="D23" s="206" t="s">
        <v>238</v>
      </c>
      <c r="E23" s="53" t="s">
        <v>130</v>
      </c>
      <c r="F23" s="53">
        <v>1</v>
      </c>
      <c r="G23" s="185">
        <f t="shared" si="0"/>
        <v>2.4750000000000001</v>
      </c>
      <c r="H23" s="185"/>
      <c r="I23" s="188"/>
      <c r="J23" s="101"/>
      <c r="K23" s="206">
        <v>1.1000000000000001</v>
      </c>
      <c r="L23" s="53">
        <v>1.5</v>
      </c>
      <c r="M23" s="220">
        <f t="shared" si="2"/>
        <v>3.0030000000000005E-3</v>
      </c>
      <c r="N23" s="34"/>
      <c r="O23" s="32" t="s">
        <v>3</v>
      </c>
      <c r="P23" s="32"/>
      <c r="Q23" s="32"/>
      <c r="R23" s="32" t="s">
        <v>3</v>
      </c>
      <c r="S23" s="32"/>
      <c r="T23" s="32"/>
      <c r="U23" s="33" t="s">
        <v>2</v>
      </c>
      <c r="V23" s="32"/>
      <c r="W23" s="32"/>
      <c r="X23" s="32" t="s">
        <v>3</v>
      </c>
      <c r="Y23" s="31"/>
    </row>
    <row r="24" spans="1:25" ht="18" customHeight="1" x14ac:dyDescent="0.2">
      <c r="A24" s="198">
        <v>18</v>
      </c>
      <c r="B24" s="201" t="s">
        <v>441</v>
      </c>
      <c r="C24" s="211" t="s">
        <v>403</v>
      </c>
      <c r="D24" s="206" t="s">
        <v>238</v>
      </c>
      <c r="E24" s="53" t="s">
        <v>92</v>
      </c>
      <c r="F24" s="53">
        <v>1</v>
      </c>
      <c r="G24" s="185">
        <f t="shared" si="0"/>
        <v>2.4750000000000001</v>
      </c>
      <c r="H24" s="185">
        <f>F24*5*K24*L24</f>
        <v>8.25</v>
      </c>
      <c r="I24" s="188"/>
      <c r="J24" s="101"/>
      <c r="K24" s="206">
        <v>1.1000000000000001</v>
      </c>
      <c r="L24" s="53">
        <v>1.5</v>
      </c>
      <c r="M24" s="220">
        <f t="shared" si="2"/>
        <v>3.0030000000000005E-3</v>
      </c>
      <c r="N24" s="34"/>
      <c r="O24" s="32" t="s">
        <v>3</v>
      </c>
      <c r="P24" s="32"/>
      <c r="Q24" s="32"/>
      <c r="R24" s="32" t="s">
        <v>3</v>
      </c>
      <c r="S24" s="32"/>
      <c r="T24" s="32"/>
      <c r="U24" s="33" t="s">
        <v>2</v>
      </c>
      <c r="V24" s="32"/>
      <c r="W24" s="32"/>
      <c r="X24" s="32" t="s">
        <v>3</v>
      </c>
      <c r="Y24" s="31"/>
    </row>
    <row r="25" spans="1:25" s="159" customFormat="1" ht="18" customHeight="1" x14ac:dyDescent="0.2">
      <c r="A25" s="233">
        <v>19</v>
      </c>
      <c r="B25" s="239" t="s">
        <v>440</v>
      </c>
      <c r="C25" s="278" t="s">
        <v>403</v>
      </c>
      <c r="D25" s="289" t="s">
        <v>238</v>
      </c>
      <c r="E25" s="288" t="s">
        <v>136</v>
      </c>
      <c r="F25" s="288">
        <v>1</v>
      </c>
      <c r="G25" s="290">
        <f t="shared" si="0"/>
        <v>2.4750000000000001</v>
      </c>
      <c r="H25" s="290"/>
      <c r="I25" s="291"/>
      <c r="J25" s="280">
        <f t="shared" ref="J25:J58" si="3">F25*30*K25*L25</f>
        <v>49.5</v>
      </c>
      <c r="K25" s="289">
        <v>1.1000000000000001</v>
      </c>
      <c r="L25" s="288">
        <v>1.5</v>
      </c>
      <c r="M25" s="276">
        <f t="shared" si="2"/>
        <v>3.0030000000000005E-3</v>
      </c>
      <c r="N25" s="160"/>
      <c r="O25" s="161" t="s">
        <v>3</v>
      </c>
      <c r="P25" s="161"/>
      <c r="Q25" s="161"/>
      <c r="R25" s="161" t="s">
        <v>3</v>
      </c>
      <c r="S25" s="161"/>
      <c r="T25" s="161"/>
      <c r="U25" s="162" t="s">
        <v>568</v>
      </c>
      <c r="V25" s="161"/>
      <c r="W25" s="161"/>
      <c r="X25" s="161" t="s">
        <v>3</v>
      </c>
      <c r="Y25" s="163"/>
    </row>
    <row r="26" spans="1:25" s="159" customFormat="1" ht="18" customHeight="1" x14ac:dyDescent="0.2">
      <c r="A26" s="233">
        <v>20</v>
      </c>
      <c r="B26" s="239" t="s">
        <v>439</v>
      </c>
      <c r="C26" s="278" t="s">
        <v>403</v>
      </c>
      <c r="D26" s="289" t="s">
        <v>238</v>
      </c>
      <c r="E26" s="288" t="s">
        <v>130</v>
      </c>
      <c r="F26" s="288">
        <v>1</v>
      </c>
      <c r="G26" s="290">
        <f t="shared" si="0"/>
        <v>2.4750000000000001</v>
      </c>
      <c r="H26" s="290">
        <f>F26*5*K26*L26</f>
        <v>8.25</v>
      </c>
      <c r="I26" s="291"/>
      <c r="J26" s="280"/>
      <c r="K26" s="289">
        <v>1.1000000000000001</v>
      </c>
      <c r="L26" s="288">
        <v>1.5</v>
      </c>
      <c r="M26" s="276">
        <f t="shared" si="2"/>
        <v>3.0030000000000005E-3</v>
      </c>
      <c r="N26" s="160"/>
      <c r="O26" s="161" t="s">
        <v>3</v>
      </c>
      <c r="P26" s="161"/>
      <c r="Q26" s="161"/>
      <c r="R26" s="161" t="s">
        <v>3</v>
      </c>
      <c r="S26" s="161"/>
      <c r="T26" s="161"/>
      <c r="U26" s="162" t="s">
        <v>2</v>
      </c>
      <c r="V26" s="161"/>
      <c r="W26" s="161"/>
      <c r="X26" s="161" t="s">
        <v>3</v>
      </c>
      <c r="Y26" s="163"/>
    </row>
    <row r="27" spans="1:25" s="159" customFormat="1" ht="18" customHeight="1" x14ac:dyDescent="0.2">
      <c r="A27" s="233">
        <v>21</v>
      </c>
      <c r="B27" s="239" t="s">
        <v>438</v>
      </c>
      <c r="C27" s="278" t="s">
        <v>403</v>
      </c>
      <c r="D27" s="289" t="s">
        <v>238</v>
      </c>
      <c r="E27" s="288" t="s">
        <v>92</v>
      </c>
      <c r="F27" s="288">
        <v>1</v>
      </c>
      <c r="G27" s="290">
        <f t="shared" si="0"/>
        <v>2.4750000000000001</v>
      </c>
      <c r="H27" s="290">
        <f t="shared" ref="H27:H30" si="4">F27*5*K27*L27</f>
        <v>8.25</v>
      </c>
      <c r="I27" s="291"/>
      <c r="J27" s="280"/>
      <c r="K27" s="289">
        <v>1.1000000000000001</v>
      </c>
      <c r="L27" s="288">
        <v>1.5</v>
      </c>
      <c r="M27" s="276">
        <f t="shared" si="2"/>
        <v>3.0030000000000005E-3</v>
      </c>
      <c r="N27" s="160"/>
      <c r="O27" s="161" t="s">
        <v>3</v>
      </c>
      <c r="P27" s="161"/>
      <c r="Q27" s="161"/>
      <c r="R27" s="161" t="s">
        <v>3</v>
      </c>
      <c r="S27" s="161"/>
      <c r="T27" s="161"/>
      <c r="U27" s="162" t="s">
        <v>2</v>
      </c>
      <c r="V27" s="161"/>
      <c r="W27" s="161"/>
      <c r="X27" s="161" t="s">
        <v>3</v>
      </c>
      <c r="Y27" s="163"/>
    </row>
    <row r="28" spans="1:25" s="159" customFormat="1" ht="18" customHeight="1" x14ac:dyDescent="0.2">
      <c r="A28" s="233">
        <v>22</v>
      </c>
      <c r="B28" s="239" t="s">
        <v>437</v>
      </c>
      <c r="C28" s="278" t="s">
        <v>403</v>
      </c>
      <c r="D28" s="289" t="s">
        <v>238</v>
      </c>
      <c r="E28" s="288" t="s">
        <v>92</v>
      </c>
      <c r="F28" s="288">
        <v>2</v>
      </c>
      <c r="G28" s="290">
        <f t="shared" si="0"/>
        <v>4.95</v>
      </c>
      <c r="H28" s="290">
        <f t="shared" si="4"/>
        <v>16.5</v>
      </c>
      <c r="I28" s="291"/>
      <c r="J28" s="280"/>
      <c r="K28" s="289">
        <v>1.1000000000000001</v>
      </c>
      <c r="L28" s="288">
        <v>1.5</v>
      </c>
      <c r="M28" s="276">
        <f t="shared" si="2"/>
        <v>6.0060000000000009E-3</v>
      </c>
      <c r="N28" s="160"/>
      <c r="O28" s="161" t="s">
        <v>3</v>
      </c>
      <c r="P28" s="161"/>
      <c r="Q28" s="161"/>
      <c r="R28" s="161" t="s">
        <v>3</v>
      </c>
      <c r="S28" s="161"/>
      <c r="T28" s="161"/>
      <c r="U28" s="162" t="s">
        <v>2</v>
      </c>
      <c r="V28" s="161"/>
      <c r="W28" s="161"/>
      <c r="X28" s="161" t="s">
        <v>3</v>
      </c>
      <c r="Y28" s="163"/>
    </row>
    <row r="29" spans="1:25" s="159" customFormat="1" ht="18" customHeight="1" x14ac:dyDescent="0.2">
      <c r="A29" s="233">
        <v>23</v>
      </c>
      <c r="B29" s="239" t="s">
        <v>436</v>
      </c>
      <c r="C29" s="278" t="s">
        <v>403</v>
      </c>
      <c r="D29" s="289" t="s">
        <v>238</v>
      </c>
      <c r="E29" s="288" t="s">
        <v>92</v>
      </c>
      <c r="F29" s="288">
        <v>2</v>
      </c>
      <c r="G29" s="290">
        <f t="shared" si="0"/>
        <v>4.95</v>
      </c>
      <c r="H29" s="290">
        <f t="shared" si="4"/>
        <v>16.5</v>
      </c>
      <c r="I29" s="291"/>
      <c r="J29" s="280"/>
      <c r="K29" s="289">
        <v>1.1000000000000001</v>
      </c>
      <c r="L29" s="288">
        <v>1.5</v>
      </c>
      <c r="M29" s="276">
        <f t="shared" si="2"/>
        <v>6.0060000000000009E-3</v>
      </c>
      <c r="N29" s="160"/>
      <c r="O29" s="161" t="s">
        <v>3</v>
      </c>
      <c r="P29" s="161"/>
      <c r="Q29" s="161"/>
      <c r="R29" s="161" t="s">
        <v>3</v>
      </c>
      <c r="S29" s="161"/>
      <c r="T29" s="161"/>
      <c r="U29" s="162" t="s">
        <v>2</v>
      </c>
      <c r="V29" s="161"/>
      <c r="W29" s="161"/>
      <c r="X29" s="161" t="s">
        <v>3</v>
      </c>
      <c r="Y29" s="163"/>
    </row>
    <row r="30" spans="1:25" s="159" customFormat="1" ht="18" customHeight="1" x14ac:dyDescent="0.2">
      <c r="A30" s="233">
        <v>24</v>
      </c>
      <c r="B30" s="239" t="s">
        <v>435</v>
      </c>
      <c r="C30" s="278" t="s">
        <v>403</v>
      </c>
      <c r="D30" s="289" t="s">
        <v>238</v>
      </c>
      <c r="E30" s="288" t="s">
        <v>22</v>
      </c>
      <c r="F30" s="288">
        <v>2</v>
      </c>
      <c r="G30" s="290">
        <f t="shared" si="0"/>
        <v>4.95</v>
      </c>
      <c r="H30" s="290">
        <f t="shared" si="4"/>
        <v>16.5</v>
      </c>
      <c r="I30" s="291"/>
      <c r="J30" s="280"/>
      <c r="K30" s="289">
        <v>1.1000000000000001</v>
      </c>
      <c r="L30" s="288">
        <v>1.5</v>
      </c>
      <c r="M30" s="276">
        <f t="shared" si="2"/>
        <v>6.0060000000000009E-3</v>
      </c>
      <c r="N30" s="160"/>
      <c r="O30" s="161"/>
      <c r="P30" s="161" t="s">
        <v>3</v>
      </c>
      <c r="Q30" s="161"/>
      <c r="R30" s="161"/>
      <c r="S30" s="161" t="s">
        <v>3</v>
      </c>
      <c r="T30" s="161"/>
      <c r="U30" s="161"/>
      <c r="V30" s="162" t="s">
        <v>2</v>
      </c>
      <c r="W30" s="161"/>
      <c r="X30" s="161"/>
      <c r="Y30" s="163" t="s">
        <v>3</v>
      </c>
    </row>
    <row r="31" spans="1:25" s="159" customFormat="1" ht="18" customHeight="1" x14ac:dyDescent="0.2">
      <c r="A31" s="233">
        <v>25</v>
      </c>
      <c r="B31" s="239" t="s">
        <v>434</v>
      </c>
      <c r="C31" s="278" t="s">
        <v>403</v>
      </c>
      <c r="D31" s="289" t="s">
        <v>238</v>
      </c>
      <c r="E31" s="288" t="s">
        <v>141</v>
      </c>
      <c r="F31" s="288">
        <v>15</v>
      </c>
      <c r="G31" s="290">
        <f t="shared" si="0"/>
        <v>37.125000000000007</v>
      </c>
      <c r="H31" s="290">
        <f>F31*5*K31*L31</f>
        <v>123.75</v>
      </c>
      <c r="I31" s="291"/>
      <c r="J31" s="280">
        <f t="shared" si="3"/>
        <v>742.50000000000011</v>
      </c>
      <c r="K31" s="289">
        <v>1.1000000000000001</v>
      </c>
      <c r="L31" s="288">
        <v>1.5</v>
      </c>
      <c r="M31" s="276">
        <f t="shared" si="2"/>
        <v>4.5045000000000002E-2</v>
      </c>
      <c r="N31" s="160"/>
      <c r="O31" s="161" t="s">
        <v>3</v>
      </c>
      <c r="P31" s="161"/>
      <c r="Q31" s="161"/>
      <c r="R31" s="161" t="s">
        <v>3</v>
      </c>
      <c r="S31" s="161"/>
      <c r="T31" s="161"/>
      <c r="U31" s="162" t="s">
        <v>568</v>
      </c>
      <c r="V31" s="161"/>
      <c r="W31" s="161"/>
      <c r="X31" s="161" t="s">
        <v>3</v>
      </c>
      <c r="Y31" s="163"/>
    </row>
    <row r="32" spans="1:25" s="159" customFormat="1" ht="18" customHeight="1" x14ac:dyDescent="0.2">
      <c r="A32" s="233">
        <v>26</v>
      </c>
      <c r="B32" s="239" t="s">
        <v>434</v>
      </c>
      <c r="C32" s="278" t="s">
        <v>403</v>
      </c>
      <c r="D32" s="289" t="s">
        <v>238</v>
      </c>
      <c r="E32" s="288" t="s">
        <v>101</v>
      </c>
      <c r="F32" s="288">
        <v>15</v>
      </c>
      <c r="G32" s="290">
        <f t="shared" si="0"/>
        <v>37.125000000000007</v>
      </c>
      <c r="H32" s="290">
        <f>F32*5*K32*L32</f>
        <v>123.75</v>
      </c>
      <c r="I32" s="291"/>
      <c r="J32" s="280"/>
      <c r="K32" s="289">
        <v>1.1000000000000001</v>
      </c>
      <c r="L32" s="288">
        <v>1.5</v>
      </c>
      <c r="M32" s="276">
        <f t="shared" si="2"/>
        <v>4.5045000000000002E-2</v>
      </c>
      <c r="N32" s="160"/>
      <c r="O32" s="161" t="s">
        <v>3</v>
      </c>
      <c r="P32" s="161"/>
      <c r="Q32" s="161"/>
      <c r="R32" s="161" t="s">
        <v>3</v>
      </c>
      <c r="S32" s="161"/>
      <c r="T32" s="161"/>
      <c r="U32" s="162" t="s">
        <v>2</v>
      </c>
      <c r="V32" s="161"/>
      <c r="W32" s="161"/>
      <c r="X32" s="161" t="s">
        <v>3</v>
      </c>
      <c r="Y32" s="163"/>
    </row>
    <row r="33" spans="1:25" s="159" customFormat="1" ht="18" customHeight="1" x14ac:dyDescent="0.2">
      <c r="A33" s="233">
        <v>27</v>
      </c>
      <c r="B33" s="239" t="s">
        <v>434</v>
      </c>
      <c r="C33" s="278" t="s">
        <v>403</v>
      </c>
      <c r="D33" s="289" t="s">
        <v>238</v>
      </c>
      <c r="E33" s="288" t="s">
        <v>94</v>
      </c>
      <c r="F33" s="288">
        <v>15</v>
      </c>
      <c r="G33" s="290">
        <f t="shared" si="0"/>
        <v>37.125000000000007</v>
      </c>
      <c r="H33" s="290"/>
      <c r="I33" s="291">
        <f t="shared" ref="I33:I36" si="5">F33*20*K33*L33</f>
        <v>495</v>
      </c>
      <c r="J33" s="280"/>
      <c r="K33" s="289">
        <v>1.1000000000000001</v>
      </c>
      <c r="L33" s="288">
        <v>1.5</v>
      </c>
      <c r="M33" s="276">
        <f t="shared" si="2"/>
        <v>4.5045000000000002E-2</v>
      </c>
      <c r="N33" s="160"/>
      <c r="O33" s="161"/>
      <c r="P33" s="161" t="s">
        <v>3</v>
      </c>
      <c r="Q33" s="161"/>
      <c r="R33" s="161"/>
      <c r="S33" s="161" t="s">
        <v>3</v>
      </c>
      <c r="T33" s="161"/>
      <c r="U33" s="161"/>
      <c r="V33" s="162" t="s">
        <v>5</v>
      </c>
      <c r="W33" s="161"/>
      <c r="X33" s="161"/>
      <c r="Y33" s="163" t="s">
        <v>3</v>
      </c>
    </row>
    <row r="34" spans="1:25" s="159" customFormat="1" ht="18" customHeight="1" x14ac:dyDescent="0.2">
      <c r="A34" s="233">
        <v>28</v>
      </c>
      <c r="B34" s="239" t="s">
        <v>433</v>
      </c>
      <c r="C34" s="278" t="s">
        <v>403</v>
      </c>
      <c r="D34" s="289" t="s">
        <v>238</v>
      </c>
      <c r="E34" s="288" t="s">
        <v>23</v>
      </c>
      <c r="F34" s="288">
        <v>20</v>
      </c>
      <c r="G34" s="290">
        <f t="shared" si="0"/>
        <v>49.5</v>
      </c>
      <c r="H34" s="290">
        <f>F34*5*K34*L34</f>
        <v>165.00000000000003</v>
      </c>
      <c r="I34" s="291"/>
      <c r="J34" s="280"/>
      <c r="K34" s="289">
        <v>1.1000000000000001</v>
      </c>
      <c r="L34" s="288">
        <v>1.5</v>
      </c>
      <c r="M34" s="276">
        <f t="shared" si="2"/>
        <v>6.0060000000000002E-2</v>
      </c>
      <c r="N34" s="160"/>
      <c r="O34" s="161" t="s">
        <v>3</v>
      </c>
      <c r="P34" s="161"/>
      <c r="Q34" s="161"/>
      <c r="R34" s="161" t="s">
        <v>3</v>
      </c>
      <c r="S34" s="161"/>
      <c r="T34" s="161"/>
      <c r="U34" s="162" t="s">
        <v>2</v>
      </c>
      <c r="V34" s="161"/>
      <c r="W34" s="161"/>
      <c r="X34" s="161" t="s">
        <v>3</v>
      </c>
      <c r="Y34" s="163"/>
    </row>
    <row r="35" spans="1:25" s="159" customFormat="1" ht="18" customHeight="1" x14ac:dyDescent="0.2">
      <c r="A35" s="233">
        <v>29</v>
      </c>
      <c r="B35" s="239" t="s">
        <v>432</v>
      </c>
      <c r="C35" s="278" t="s">
        <v>403</v>
      </c>
      <c r="D35" s="289" t="s">
        <v>238</v>
      </c>
      <c r="E35" s="288" t="s">
        <v>119</v>
      </c>
      <c r="F35" s="288">
        <v>2</v>
      </c>
      <c r="G35" s="290">
        <f t="shared" si="0"/>
        <v>4.95</v>
      </c>
      <c r="H35" s="290">
        <f t="shared" ref="H35:H38" si="6">F35*5*K35*L35</f>
        <v>16.5</v>
      </c>
      <c r="I35" s="291"/>
      <c r="J35" s="280"/>
      <c r="K35" s="289">
        <v>1.1000000000000001</v>
      </c>
      <c r="L35" s="288">
        <v>1.5</v>
      </c>
      <c r="M35" s="276">
        <f t="shared" si="2"/>
        <v>6.0060000000000009E-3</v>
      </c>
      <c r="N35" s="160"/>
      <c r="O35" s="161" t="s">
        <v>3</v>
      </c>
      <c r="P35" s="161"/>
      <c r="Q35" s="161"/>
      <c r="R35" s="162" t="s">
        <v>2</v>
      </c>
      <c r="S35" s="161"/>
      <c r="T35" s="161"/>
      <c r="U35" s="161" t="s">
        <v>3</v>
      </c>
      <c r="V35" s="161"/>
      <c r="W35" s="161"/>
      <c r="X35" s="161" t="s">
        <v>3</v>
      </c>
      <c r="Y35" s="163"/>
    </row>
    <row r="36" spans="1:25" s="159" customFormat="1" ht="18" customHeight="1" x14ac:dyDescent="0.2">
      <c r="A36" s="233">
        <v>30</v>
      </c>
      <c r="B36" s="239" t="s">
        <v>431</v>
      </c>
      <c r="C36" s="278" t="s">
        <v>143</v>
      </c>
      <c r="D36" s="289" t="s">
        <v>238</v>
      </c>
      <c r="E36" s="288" t="s">
        <v>430</v>
      </c>
      <c r="F36" s="288">
        <v>1</v>
      </c>
      <c r="G36" s="290">
        <f t="shared" si="0"/>
        <v>2.25</v>
      </c>
      <c r="H36" s="290"/>
      <c r="I36" s="291">
        <f t="shared" si="5"/>
        <v>30</v>
      </c>
      <c r="J36" s="280"/>
      <c r="K36" s="289">
        <v>1</v>
      </c>
      <c r="L36" s="288">
        <v>1.5</v>
      </c>
      <c r="M36" s="276">
        <f t="shared" si="2"/>
        <v>2.7299999999999998E-3</v>
      </c>
      <c r="N36" s="160" t="s">
        <v>3</v>
      </c>
      <c r="O36" s="161"/>
      <c r="P36" s="161"/>
      <c r="Q36" s="161" t="s">
        <v>3</v>
      </c>
      <c r="R36" s="161"/>
      <c r="S36" s="161"/>
      <c r="T36" s="162" t="s">
        <v>5</v>
      </c>
      <c r="U36" s="161"/>
      <c r="V36" s="161"/>
      <c r="W36" s="161" t="s">
        <v>3</v>
      </c>
      <c r="X36" s="161"/>
      <c r="Y36" s="163"/>
    </row>
    <row r="37" spans="1:25" s="159" customFormat="1" ht="18" customHeight="1" x14ac:dyDescent="0.2">
      <c r="A37" s="233">
        <v>31</v>
      </c>
      <c r="B37" s="239" t="s">
        <v>429</v>
      </c>
      <c r="C37" s="278" t="s">
        <v>403</v>
      </c>
      <c r="D37" s="289" t="s">
        <v>238</v>
      </c>
      <c r="E37" s="288" t="s">
        <v>89</v>
      </c>
      <c r="F37" s="288">
        <v>2</v>
      </c>
      <c r="G37" s="290">
        <f t="shared" si="0"/>
        <v>4.95</v>
      </c>
      <c r="H37" s="290">
        <f t="shared" si="6"/>
        <v>16.5</v>
      </c>
      <c r="I37" s="291"/>
      <c r="J37" s="280"/>
      <c r="K37" s="289">
        <v>1.1000000000000001</v>
      </c>
      <c r="L37" s="288">
        <v>1.5</v>
      </c>
      <c r="M37" s="276">
        <f t="shared" si="2"/>
        <v>6.0060000000000009E-3</v>
      </c>
      <c r="N37" s="160"/>
      <c r="O37" s="161"/>
      <c r="P37" s="161" t="s">
        <v>3</v>
      </c>
      <c r="Q37" s="161"/>
      <c r="R37" s="161"/>
      <c r="S37" s="162" t="s">
        <v>2</v>
      </c>
      <c r="T37" s="161"/>
      <c r="U37" s="161"/>
      <c r="V37" s="161" t="s">
        <v>3</v>
      </c>
      <c r="W37" s="161"/>
      <c r="X37" s="161"/>
      <c r="Y37" s="163" t="s">
        <v>3</v>
      </c>
    </row>
    <row r="38" spans="1:25" s="159" customFormat="1" ht="18" customHeight="1" x14ac:dyDescent="0.2">
      <c r="A38" s="233">
        <v>32</v>
      </c>
      <c r="B38" s="239" t="s">
        <v>428</v>
      </c>
      <c r="C38" s="278" t="s">
        <v>403</v>
      </c>
      <c r="D38" s="289" t="s">
        <v>238</v>
      </c>
      <c r="E38" s="288" t="s">
        <v>101</v>
      </c>
      <c r="F38" s="288">
        <v>2</v>
      </c>
      <c r="G38" s="290">
        <f t="shared" si="0"/>
        <v>4.95</v>
      </c>
      <c r="H38" s="290">
        <f t="shared" si="6"/>
        <v>16.5</v>
      </c>
      <c r="I38" s="291"/>
      <c r="J38" s="280"/>
      <c r="K38" s="289">
        <v>1.1000000000000001</v>
      </c>
      <c r="L38" s="288">
        <v>1.5</v>
      </c>
      <c r="M38" s="276">
        <f t="shared" si="2"/>
        <v>6.0060000000000009E-3</v>
      </c>
      <c r="N38" s="160" t="s">
        <v>3</v>
      </c>
      <c r="O38" s="161"/>
      <c r="P38" s="161"/>
      <c r="Q38" s="161" t="s">
        <v>3</v>
      </c>
      <c r="R38" s="161"/>
      <c r="S38" s="161"/>
      <c r="T38" s="161" t="s">
        <v>3</v>
      </c>
      <c r="U38" s="161"/>
      <c r="V38" s="161"/>
      <c r="W38" s="162" t="s">
        <v>2</v>
      </c>
      <c r="X38" s="161"/>
      <c r="Y38" s="163"/>
    </row>
    <row r="39" spans="1:25" s="159" customFormat="1" ht="18" customHeight="1" x14ac:dyDescent="0.2">
      <c r="A39" s="233">
        <v>33</v>
      </c>
      <c r="B39" s="239" t="s">
        <v>427</v>
      </c>
      <c r="C39" s="278" t="s">
        <v>403</v>
      </c>
      <c r="D39" s="289" t="s">
        <v>238</v>
      </c>
      <c r="E39" s="288" t="s">
        <v>136</v>
      </c>
      <c r="F39" s="288">
        <v>2</v>
      </c>
      <c r="G39" s="290">
        <f t="shared" si="0"/>
        <v>4.95</v>
      </c>
      <c r="H39" s="290"/>
      <c r="I39" s="291"/>
      <c r="J39" s="280">
        <f t="shared" si="3"/>
        <v>99</v>
      </c>
      <c r="K39" s="289">
        <v>1.1000000000000001</v>
      </c>
      <c r="L39" s="288">
        <v>1.5</v>
      </c>
      <c r="M39" s="276">
        <f t="shared" si="2"/>
        <v>6.0060000000000009E-3</v>
      </c>
      <c r="N39" s="160"/>
      <c r="O39" s="161" t="s">
        <v>3</v>
      </c>
      <c r="P39" s="161"/>
      <c r="Q39" s="161"/>
      <c r="R39" s="161" t="s">
        <v>3</v>
      </c>
      <c r="S39" s="161"/>
      <c r="T39" s="161"/>
      <c r="U39" s="162" t="s">
        <v>568</v>
      </c>
      <c r="V39" s="161"/>
      <c r="W39" s="161"/>
      <c r="X39" s="161" t="s">
        <v>3</v>
      </c>
      <c r="Y39" s="163"/>
    </row>
    <row r="40" spans="1:25" s="159" customFormat="1" ht="18" customHeight="1" x14ac:dyDescent="0.2">
      <c r="A40" s="233">
        <v>34</v>
      </c>
      <c r="B40" s="239" t="s">
        <v>427</v>
      </c>
      <c r="C40" s="278" t="s">
        <v>143</v>
      </c>
      <c r="D40" s="289" t="s">
        <v>238</v>
      </c>
      <c r="E40" s="288" t="s">
        <v>136</v>
      </c>
      <c r="F40" s="288">
        <v>2</v>
      </c>
      <c r="G40" s="290">
        <f t="shared" si="0"/>
        <v>4.95</v>
      </c>
      <c r="H40" s="290"/>
      <c r="I40" s="291"/>
      <c r="J40" s="280">
        <f t="shared" si="3"/>
        <v>99</v>
      </c>
      <c r="K40" s="289">
        <v>1.1000000000000001</v>
      </c>
      <c r="L40" s="288">
        <v>1.5</v>
      </c>
      <c r="M40" s="276">
        <f t="shared" si="2"/>
        <v>6.0060000000000009E-3</v>
      </c>
      <c r="N40" s="160"/>
      <c r="O40" s="161" t="s">
        <v>3</v>
      </c>
      <c r="P40" s="161"/>
      <c r="Q40" s="161"/>
      <c r="R40" s="161" t="s">
        <v>3</v>
      </c>
      <c r="S40" s="161"/>
      <c r="T40" s="161"/>
      <c r="U40" s="162" t="s">
        <v>568</v>
      </c>
      <c r="V40" s="161"/>
      <c r="W40" s="161"/>
      <c r="X40" s="161" t="s">
        <v>3</v>
      </c>
      <c r="Y40" s="163"/>
    </row>
    <row r="41" spans="1:25" s="159" customFormat="1" ht="18" customHeight="1" x14ac:dyDescent="0.2">
      <c r="A41" s="233">
        <v>35</v>
      </c>
      <c r="B41" s="239" t="s">
        <v>426</v>
      </c>
      <c r="C41" s="278" t="s">
        <v>403</v>
      </c>
      <c r="D41" s="289" t="s">
        <v>238</v>
      </c>
      <c r="E41" s="288" t="s">
        <v>87</v>
      </c>
      <c r="F41" s="288">
        <v>1</v>
      </c>
      <c r="G41" s="290">
        <f t="shared" si="0"/>
        <v>2.4750000000000001</v>
      </c>
      <c r="H41" s="290">
        <f>F41*5*K41*L41</f>
        <v>8.25</v>
      </c>
      <c r="I41" s="291"/>
      <c r="J41" s="280"/>
      <c r="K41" s="289">
        <v>1.1000000000000001</v>
      </c>
      <c r="L41" s="288">
        <v>1.5</v>
      </c>
      <c r="M41" s="276">
        <f t="shared" si="2"/>
        <v>3.0030000000000005E-3</v>
      </c>
      <c r="N41" s="160"/>
      <c r="O41" s="161" t="s">
        <v>137</v>
      </c>
      <c r="P41" s="161" t="s">
        <v>3</v>
      </c>
      <c r="Q41" s="161"/>
      <c r="R41" s="161"/>
      <c r="S41" s="162" t="s">
        <v>2</v>
      </c>
      <c r="T41" s="161"/>
      <c r="U41" s="161"/>
      <c r="V41" s="161" t="s">
        <v>3</v>
      </c>
      <c r="W41" s="161"/>
      <c r="X41" s="161"/>
      <c r="Y41" s="163" t="s">
        <v>3</v>
      </c>
    </row>
    <row r="42" spans="1:25" s="159" customFormat="1" ht="18" customHeight="1" x14ac:dyDescent="0.2">
      <c r="A42" s="233">
        <v>36</v>
      </c>
      <c r="B42" s="239" t="s">
        <v>425</v>
      </c>
      <c r="C42" s="278" t="s">
        <v>403</v>
      </c>
      <c r="D42" s="289" t="s">
        <v>238</v>
      </c>
      <c r="E42" s="288" t="s">
        <v>125</v>
      </c>
      <c r="F42" s="288">
        <v>1</v>
      </c>
      <c r="G42" s="290">
        <f t="shared" si="0"/>
        <v>2.4750000000000001</v>
      </c>
      <c r="H42" s="290">
        <f>F42*5*K42*L42</f>
        <v>8.25</v>
      </c>
      <c r="I42" s="291"/>
      <c r="J42" s="280"/>
      <c r="K42" s="289">
        <v>1.1000000000000001</v>
      </c>
      <c r="L42" s="288">
        <v>1.5</v>
      </c>
      <c r="M42" s="276">
        <f t="shared" si="2"/>
        <v>3.0030000000000005E-3</v>
      </c>
      <c r="N42" s="160" t="s">
        <v>3</v>
      </c>
      <c r="O42" s="161"/>
      <c r="P42" s="161"/>
      <c r="Q42" s="161" t="s">
        <v>3</v>
      </c>
      <c r="R42" s="161"/>
      <c r="S42" s="161"/>
      <c r="T42" s="162" t="s">
        <v>2</v>
      </c>
      <c r="U42" s="161"/>
      <c r="V42" s="161"/>
      <c r="W42" s="161" t="s">
        <v>3</v>
      </c>
      <c r="X42" s="161"/>
      <c r="Y42" s="163"/>
    </row>
    <row r="43" spans="1:25" s="159" customFormat="1" ht="18" customHeight="1" x14ac:dyDescent="0.2">
      <c r="A43" s="233">
        <v>37</v>
      </c>
      <c r="B43" s="239" t="s">
        <v>424</v>
      </c>
      <c r="C43" s="278" t="s">
        <v>403</v>
      </c>
      <c r="D43" s="289" t="s">
        <v>238</v>
      </c>
      <c r="E43" s="288" t="s">
        <v>125</v>
      </c>
      <c r="F43" s="288">
        <v>1</v>
      </c>
      <c r="G43" s="290">
        <f t="shared" si="0"/>
        <v>2.4750000000000001</v>
      </c>
      <c r="H43" s="290">
        <f>F43*5*K43*L43</f>
        <v>8.25</v>
      </c>
      <c r="I43" s="291"/>
      <c r="J43" s="280"/>
      <c r="K43" s="289">
        <v>1.1000000000000001</v>
      </c>
      <c r="L43" s="288">
        <v>1.5</v>
      </c>
      <c r="M43" s="276">
        <f t="shared" si="2"/>
        <v>3.0030000000000005E-3</v>
      </c>
      <c r="N43" s="160" t="s">
        <v>3</v>
      </c>
      <c r="O43" s="161"/>
      <c r="P43" s="161"/>
      <c r="Q43" s="161" t="s">
        <v>3</v>
      </c>
      <c r="R43" s="161"/>
      <c r="S43" s="161"/>
      <c r="T43" s="162" t="s">
        <v>2</v>
      </c>
      <c r="U43" s="161"/>
      <c r="V43" s="161"/>
      <c r="W43" s="161" t="s">
        <v>3</v>
      </c>
      <c r="X43" s="161"/>
      <c r="Y43" s="163"/>
    </row>
    <row r="44" spans="1:25" s="159" customFormat="1" ht="18" customHeight="1" x14ac:dyDescent="0.2">
      <c r="A44" s="233">
        <v>38</v>
      </c>
      <c r="B44" s="239" t="s">
        <v>423</v>
      </c>
      <c r="C44" s="278" t="s">
        <v>403</v>
      </c>
      <c r="D44" s="289" t="s">
        <v>238</v>
      </c>
      <c r="E44" s="288" t="s">
        <v>87</v>
      </c>
      <c r="F44" s="288">
        <v>1</v>
      </c>
      <c r="G44" s="290">
        <f t="shared" si="0"/>
        <v>2.4750000000000001</v>
      </c>
      <c r="H44" s="290">
        <f t="shared" ref="H44:H55" si="7">F44*5*K44*L44</f>
        <v>8.25</v>
      </c>
      <c r="I44" s="291"/>
      <c r="J44" s="280"/>
      <c r="K44" s="289">
        <v>1.1000000000000001</v>
      </c>
      <c r="L44" s="288">
        <v>1.5</v>
      </c>
      <c r="M44" s="276">
        <f t="shared" si="2"/>
        <v>3.0030000000000005E-3</v>
      </c>
      <c r="N44" s="160"/>
      <c r="O44" s="161"/>
      <c r="P44" s="161" t="s">
        <v>3</v>
      </c>
      <c r="Q44" s="161"/>
      <c r="R44" s="161"/>
      <c r="S44" s="162" t="s">
        <v>2</v>
      </c>
      <c r="T44" s="161"/>
      <c r="U44" s="161"/>
      <c r="V44" s="161" t="s">
        <v>3</v>
      </c>
      <c r="W44" s="161"/>
      <c r="X44" s="161"/>
      <c r="Y44" s="163" t="s">
        <v>3</v>
      </c>
    </row>
    <row r="45" spans="1:25" s="159" customFormat="1" ht="18" customHeight="1" x14ac:dyDescent="0.2">
      <c r="A45" s="233">
        <v>39</v>
      </c>
      <c r="B45" s="239" t="s">
        <v>422</v>
      </c>
      <c r="C45" s="278" t="s">
        <v>403</v>
      </c>
      <c r="D45" s="289" t="s">
        <v>238</v>
      </c>
      <c r="E45" s="288" t="s">
        <v>16</v>
      </c>
      <c r="F45" s="288">
        <v>2</v>
      </c>
      <c r="G45" s="290">
        <f t="shared" si="0"/>
        <v>4.95</v>
      </c>
      <c r="H45" s="290">
        <f t="shared" si="7"/>
        <v>16.5</v>
      </c>
      <c r="I45" s="291"/>
      <c r="J45" s="280"/>
      <c r="K45" s="289">
        <v>1.1000000000000001</v>
      </c>
      <c r="L45" s="288">
        <v>1.5</v>
      </c>
      <c r="M45" s="276">
        <f t="shared" si="2"/>
        <v>6.0060000000000009E-3</v>
      </c>
      <c r="N45" s="160" t="s">
        <v>3</v>
      </c>
      <c r="O45" s="161"/>
      <c r="P45" s="161"/>
      <c r="Q45" s="161" t="s">
        <v>3</v>
      </c>
      <c r="R45" s="161"/>
      <c r="S45" s="161"/>
      <c r="T45" s="162" t="s">
        <v>2</v>
      </c>
      <c r="U45" s="161"/>
      <c r="V45" s="161"/>
      <c r="W45" s="161" t="s">
        <v>3</v>
      </c>
      <c r="X45" s="161"/>
      <c r="Y45" s="163"/>
    </row>
    <row r="46" spans="1:25" s="159" customFormat="1" ht="18" customHeight="1" x14ac:dyDescent="0.2">
      <c r="A46" s="233">
        <v>40</v>
      </c>
      <c r="B46" s="239" t="s">
        <v>421</v>
      </c>
      <c r="C46" s="278" t="s">
        <v>403</v>
      </c>
      <c r="D46" s="289" t="s">
        <v>238</v>
      </c>
      <c r="E46" s="288" t="s">
        <v>130</v>
      </c>
      <c r="F46" s="288">
        <v>1</v>
      </c>
      <c r="G46" s="290">
        <f t="shared" si="0"/>
        <v>2.4750000000000001</v>
      </c>
      <c r="H46" s="290">
        <f t="shared" si="7"/>
        <v>8.25</v>
      </c>
      <c r="I46" s="291"/>
      <c r="J46" s="280"/>
      <c r="K46" s="289">
        <v>1.1000000000000001</v>
      </c>
      <c r="L46" s="288">
        <v>1.5</v>
      </c>
      <c r="M46" s="276">
        <f t="shared" si="2"/>
        <v>3.0030000000000005E-3</v>
      </c>
      <c r="N46" s="160"/>
      <c r="O46" s="161" t="s">
        <v>3</v>
      </c>
      <c r="P46" s="161"/>
      <c r="Q46" s="161"/>
      <c r="R46" s="161" t="s">
        <v>3</v>
      </c>
      <c r="S46" s="161"/>
      <c r="T46" s="161"/>
      <c r="U46" s="162" t="s">
        <v>2</v>
      </c>
      <c r="V46" s="161"/>
      <c r="W46" s="161"/>
      <c r="X46" s="161" t="s">
        <v>3</v>
      </c>
      <c r="Y46" s="163"/>
    </row>
    <row r="47" spans="1:25" s="159" customFormat="1" ht="18" customHeight="1" x14ac:dyDescent="0.2">
      <c r="A47" s="233">
        <v>41</v>
      </c>
      <c r="B47" s="239" t="s">
        <v>420</v>
      </c>
      <c r="C47" s="278" t="s">
        <v>403</v>
      </c>
      <c r="D47" s="289" t="s">
        <v>238</v>
      </c>
      <c r="E47" s="288" t="s">
        <v>130</v>
      </c>
      <c r="F47" s="288">
        <v>1</v>
      </c>
      <c r="G47" s="290">
        <f t="shared" si="0"/>
        <v>2.4750000000000001</v>
      </c>
      <c r="H47" s="290">
        <f t="shared" si="7"/>
        <v>8.25</v>
      </c>
      <c r="I47" s="291"/>
      <c r="J47" s="280"/>
      <c r="K47" s="289">
        <v>1.1000000000000001</v>
      </c>
      <c r="L47" s="288">
        <v>1.5</v>
      </c>
      <c r="M47" s="276">
        <f t="shared" si="2"/>
        <v>3.0030000000000005E-3</v>
      </c>
      <c r="N47" s="160"/>
      <c r="O47" s="161" t="s">
        <v>3</v>
      </c>
      <c r="P47" s="161"/>
      <c r="Q47" s="161"/>
      <c r="R47" s="161" t="s">
        <v>3</v>
      </c>
      <c r="S47" s="161"/>
      <c r="T47" s="161"/>
      <c r="U47" s="162" t="s">
        <v>2</v>
      </c>
      <c r="V47" s="161"/>
      <c r="W47" s="161"/>
      <c r="X47" s="161" t="s">
        <v>3</v>
      </c>
      <c r="Y47" s="163"/>
    </row>
    <row r="48" spans="1:25" s="159" customFormat="1" ht="18" customHeight="1" x14ac:dyDescent="0.2">
      <c r="A48" s="233">
        <v>42</v>
      </c>
      <c r="B48" s="239" t="s">
        <v>419</v>
      </c>
      <c r="C48" s="278" t="s">
        <v>403</v>
      </c>
      <c r="D48" s="289" t="s">
        <v>238</v>
      </c>
      <c r="E48" s="288" t="s">
        <v>16</v>
      </c>
      <c r="F48" s="288">
        <v>1</v>
      </c>
      <c r="G48" s="290">
        <f t="shared" si="0"/>
        <v>2.4750000000000001</v>
      </c>
      <c r="H48" s="290">
        <f t="shared" si="7"/>
        <v>8.25</v>
      </c>
      <c r="I48" s="291"/>
      <c r="J48" s="280"/>
      <c r="K48" s="289">
        <v>1.1000000000000001</v>
      </c>
      <c r="L48" s="288">
        <v>1.5</v>
      </c>
      <c r="M48" s="276">
        <f t="shared" si="2"/>
        <v>3.0030000000000005E-3</v>
      </c>
      <c r="N48" s="160" t="s">
        <v>3</v>
      </c>
      <c r="O48" s="161"/>
      <c r="P48" s="161"/>
      <c r="Q48" s="161" t="s">
        <v>3</v>
      </c>
      <c r="R48" s="161"/>
      <c r="S48" s="161"/>
      <c r="T48" s="161" t="s">
        <v>3</v>
      </c>
      <c r="U48" s="161"/>
      <c r="V48" s="161"/>
      <c r="W48" s="162" t="s">
        <v>2</v>
      </c>
      <c r="X48" s="161"/>
      <c r="Y48" s="163"/>
    </row>
    <row r="49" spans="1:25" s="159" customFormat="1" ht="18" customHeight="1" x14ac:dyDescent="0.2">
      <c r="A49" s="233">
        <v>43</v>
      </c>
      <c r="B49" s="239" t="s">
        <v>418</v>
      </c>
      <c r="C49" s="278" t="s">
        <v>403</v>
      </c>
      <c r="D49" s="289" t="s">
        <v>238</v>
      </c>
      <c r="E49" s="288" t="s">
        <v>16</v>
      </c>
      <c r="F49" s="288">
        <v>0.5</v>
      </c>
      <c r="G49" s="290">
        <f t="shared" si="0"/>
        <v>1.2375</v>
      </c>
      <c r="H49" s="290">
        <f t="shared" si="7"/>
        <v>4.125</v>
      </c>
      <c r="I49" s="291"/>
      <c r="J49" s="280"/>
      <c r="K49" s="289">
        <v>1.1000000000000001</v>
      </c>
      <c r="L49" s="288">
        <v>1.5</v>
      </c>
      <c r="M49" s="276">
        <f t="shared" si="2"/>
        <v>1.5015000000000002E-3</v>
      </c>
      <c r="N49" s="160" t="s">
        <v>3</v>
      </c>
      <c r="O49" s="161"/>
      <c r="P49" s="161"/>
      <c r="Q49" s="161" t="s">
        <v>3</v>
      </c>
      <c r="R49" s="161"/>
      <c r="S49" s="161"/>
      <c r="T49" s="162" t="s">
        <v>2</v>
      </c>
      <c r="U49" s="161"/>
      <c r="V49" s="161"/>
      <c r="W49" s="161" t="s">
        <v>3</v>
      </c>
      <c r="X49" s="161"/>
      <c r="Y49" s="163"/>
    </row>
    <row r="50" spans="1:25" s="159" customFormat="1" ht="18" customHeight="1" x14ac:dyDescent="0.2">
      <c r="A50" s="233">
        <v>44</v>
      </c>
      <c r="B50" s="239" t="s">
        <v>417</v>
      </c>
      <c r="C50" s="278" t="s">
        <v>403</v>
      </c>
      <c r="D50" s="289" t="s">
        <v>238</v>
      </c>
      <c r="E50" s="288" t="s">
        <v>130</v>
      </c>
      <c r="F50" s="288">
        <v>1</v>
      </c>
      <c r="G50" s="290">
        <f t="shared" si="0"/>
        <v>2.4750000000000001</v>
      </c>
      <c r="H50" s="290">
        <f t="shared" si="7"/>
        <v>8.25</v>
      </c>
      <c r="I50" s="291"/>
      <c r="J50" s="280"/>
      <c r="K50" s="289">
        <v>1.1000000000000001</v>
      </c>
      <c r="L50" s="288">
        <v>1.5</v>
      </c>
      <c r="M50" s="276">
        <f t="shared" si="2"/>
        <v>3.0030000000000005E-3</v>
      </c>
      <c r="N50" s="160"/>
      <c r="O50" s="161" t="s">
        <v>3</v>
      </c>
      <c r="P50" s="161"/>
      <c r="Q50" s="161"/>
      <c r="R50" s="161" t="s">
        <v>3</v>
      </c>
      <c r="S50" s="161"/>
      <c r="T50" s="161"/>
      <c r="U50" s="162" t="s">
        <v>2</v>
      </c>
      <c r="V50" s="161"/>
      <c r="W50" s="161"/>
      <c r="X50" s="161" t="s">
        <v>3</v>
      </c>
      <c r="Y50" s="163"/>
    </row>
    <row r="51" spans="1:25" s="159" customFormat="1" ht="18" customHeight="1" x14ac:dyDescent="0.2">
      <c r="A51" s="233">
        <v>45</v>
      </c>
      <c r="B51" s="239" t="s">
        <v>416</v>
      </c>
      <c r="C51" s="278" t="s">
        <v>403</v>
      </c>
      <c r="D51" s="289" t="s">
        <v>238</v>
      </c>
      <c r="E51" s="288" t="s">
        <v>44</v>
      </c>
      <c r="F51" s="288">
        <v>1.5</v>
      </c>
      <c r="G51" s="290">
        <f t="shared" si="0"/>
        <v>3.7125000000000004</v>
      </c>
      <c r="H51" s="290">
        <f t="shared" si="7"/>
        <v>12.375</v>
      </c>
      <c r="I51" s="291"/>
      <c r="J51" s="280"/>
      <c r="K51" s="289">
        <v>1.1000000000000001</v>
      </c>
      <c r="L51" s="288">
        <v>1.5</v>
      </c>
      <c r="M51" s="276">
        <f t="shared" si="2"/>
        <v>4.5044999999999998E-3</v>
      </c>
      <c r="N51" s="160"/>
      <c r="O51" s="161" t="s">
        <v>3</v>
      </c>
      <c r="P51" s="161"/>
      <c r="Q51" s="161"/>
      <c r="R51" s="162" t="s">
        <v>2</v>
      </c>
      <c r="S51" s="161"/>
      <c r="T51" s="161"/>
      <c r="U51" s="161" t="s">
        <v>3</v>
      </c>
      <c r="V51" s="161"/>
      <c r="W51" s="161"/>
      <c r="X51" s="161" t="s">
        <v>3</v>
      </c>
      <c r="Y51" s="163"/>
    </row>
    <row r="52" spans="1:25" s="159" customFormat="1" ht="18" customHeight="1" x14ac:dyDescent="0.2">
      <c r="A52" s="233">
        <v>46</v>
      </c>
      <c r="B52" s="239" t="s">
        <v>415</v>
      </c>
      <c r="C52" s="278" t="s">
        <v>403</v>
      </c>
      <c r="D52" s="289" t="s">
        <v>238</v>
      </c>
      <c r="E52" s="288" t="s">
        <v>44</v>
      </c>
      <c r="F52" s="288">
        <v>1.5</v>
      </c>
      <c r="G52" s="290">
        <f t="shared" si="0"/>
        <v>3.7125000000000004</v>
      </c>
      <c r="H52" s="290">
        <f t="shared" si="7"/>
        <v>12.375</v>
      </c>
      <c r="I52" s="291"/>
      <c r="J52" s="280"/>
      <c r="K52" s="289">
        <v>1.1000000000000001</v>
      </c>
      <c r="L52" s="288">
        <v>1.5</v>
      </c>
      <c r="M52" s="276">
        <f t="shared" si="2"/>
        <v>4.5044999999999998E-3</v>
      </c>
      <c r="N52" s="160"/>
      <c r="O52" s="161" t="s">
        <v>3</v>
      </c>
      <c r="P52" s="161"/>
      <c r="Q52" s="161"/>
      <c r="R52" s="162" t="s">
        <v>2</v>
      </c>
      <c r="S52" s="161"/>
      <c r="T52" s="161"/>
      <c r="U52" s="161" t="s">
        <v>3</v>
      </c>
      <c r="V52" s="161"/>
      <c r="W52" s="161"/>
      <c r="X52" s="161" t="s">
        <v>3</v>
      </c>
      <c r="Y52" s="163"/>
    </row>
    <row r="53" spans="1:25" s="159" customFormat="1" ht="18" customHeight="1" x14ac:dyDescent="0.2">
      <c r="A53" s="233">
        <v>47</v>
      </c>
      <c r="B53" s="239" t="s">
        <v>414</v>
      </c>
      <c r="C53" s="278" t="s">
        <v>403</v>
      </c>
      <c r="D53" s="289" t="s">
        <v>238</v>
      </c>
      <c r="E53" s="288" t="s">
        <v>126</v>
      </c>
      <c r="F53" s="288">
        <v>1.5</v>
      </c>
      <c r="G53" s="290">
        <f t="shared" si="0"/>
        <v>3.7125000000000004</v>
      </c>
      <c r="H53" s="290"/>
      <c r="I53" s="291"/>
      <c r="J53" s="280">
        <f t="shared" si="3"/>
        <v>74.250000000000014</v>
      </c>
      <c r="K53" s="289">
        <v>1.1000000000000001</v>
      </c>
      <c r="L53" s="288">
        <v>1.5</v>
      </c>
      <c r="M53" s="276">
        <f t="shared" si="2"/>
        <v>4.5044999999999998E-3</v>
      </c>
      <c r="N53" s="160"/>
      <c r="O53" s="161"/>
      <c r="P53" s="161" t="s">
        <v>3</v>
      </c>
      <c r="Q53" s="161"/>
      <c r="R53" s="161"/>
      <c r="S53" s="162" t="s">
        <v>568</v>
      </c>
      <c r="T53" s="161"/>
      <c r="U53" s="161"/>
      <c r="V53" s="161" t="s">
        <v>3</v>
      </c>
      <c r="W53" s="161"/>
      <c r="X53" s="161"/>
      <c r="Y53" s="163" t="s">
        <v>3</v>
      </c>
    </row>
    <row r="54" spans="1:25" s="159" customFormat="1" ht="18" customHeight="1" x14ac:dyDescent="0.2">
      <c r="A54" s="233">
        <v>48</v>
      </c>
      <c r="B54" s="239" t="s">
        <v>413</v>
      </c>
      <c r="C54" s="278" t="s">
        <v>403</v>
      </c>
      <c r="D54" s="289" t="s">
        <v>238</v>
      </c>
      <c r="E54" s="288" t="s">
        <v>126</v>
      </c>
      <c r="F54" s="288">
        <v>1.5</v>
      </c>
      <c r="G54" s="290">
        <f t="shared" si="0"/>
        <v>3.7125000000000004</v>
      </c>
      <c r="H54" s="290"/>
      <c r="I54" s="291"/>
      <c r="J54" s="280">
        <f t="shared" si="3"/>
        <v>74.250000000000014</v>
      </c>
      <c r="K54" s="289">
        <v>1.1000000000000001</v>
      </c>
      <c r="L54" s="288">
        <v>1.5</v>
      </c>
      <c r="M54" s="276">
        <f t="shared" si="2"/>
        <v>4.5044999999999998E-3</v>
      </c>
      <c r="N54" s="160"/>
      <c r="O54" s="161"/>
      <c r="P54" s="161" t="s">
        <v>3</v>
      </c>
      <c r="Q54" s="161"/>
      <c r="R54" s="161"/>
      <c r="S54" s="162" t="s">
        <v>568</v>
      </c>
      <c r="T54" s="161"/>
      <c r="U54" s="161"/>
      <c r="V54" s="161" t="s">
        <v>3</v>
      </c>
      <c r="W54" s="161"/>
      <c r="X54" s="161"/>
      <c r="Y54" s="163" t="s">
        <v>3</v>
      </c>
    </row>
    <row r="55" spans="1:25" s="159" customFormat="1" ht="18" customHeight="1" x14ac:dyDescent="0.2">
      <c r="A55" s="233">
        <v>49</v>
      </c>
      <c r="B55" s="239" t="s">
        <v>412</v>
      </c>
      <c r="C55" s="278" t="s">
        <v>403</v>
      </c>
      <c r="D55" s="289" t="s">
        <v>238</v>
      </c>
      <c r="E55" s="288" t="s">
        <v>87</v>
      </c>
      <c r="F55" s="288">
        <v>1.5</v>
      </c>
      <c r="G55" s="290">
        <f t="shared" si="0"/>
        <v>3.7125000000000004</v>
      </c>
      <c r="H55" s="290">
        <f t="shared" si="7"/>
        <v>12.375</v>
      </c>
      <c r="I55" s="291"/>
      <c r="J55" s="280"/>
      <c r="K55" s="289">
        <v>1.1000000000000001</v>
      </c>
      <c r="L55" s="288">
        <v>1.5</v>
      </c>
      <c r="M55" s="276">
        <f t="shared" si="2"/>
        <v>4.5044999999999998E-3</v>
      </c>
      <c r="N55" s="160"/>
      <c r="O55" s="161"/>
      <c r="P55" s="161" t="s">
        <v>3</v>
      </c>
      <c r="Q55" s="161"/>
      <c r="R55" s="161"/>
      <c r="S55" s="162" t="s">
        <v>2</v>
      </c>
      <c r="T55" s="161"/>
      <c r="U55" s="161"/>
      <c r="V55" s="161" t="s">
        <v>3</v>
      </c>
      <c r="W55" s="161"/>
      <c r="X55" s="161"/>
      <c r="Y55" s="163" t="s">
        <v>3</v>
      </c>
    </row>
    <row r="56" spans="1:25" s="159" customFormat="1" ht="18" customHeight="1" x14ac:dyDescent="0.2">
      <c r="A56" s="233">
        <v>50</v>
      </c>
      <c r="B56" s="239" t="s">
        <v>411</v>
      </c>
      <c r="C56" s="278" t="s">
        <v>403</v>
      </c>
      <c r="D56" s="289" t="s">
        <v>238</v>
      </c>
      <c r="E56" s="288" t="s">
        <v>141</v>
      </c>
      <c r="F56" s="288">
        <v>1.5</v>
      </c>
      <c r="G56" s="290">
        <f t="shared" si="0"/>
        <v>3.7125000000000004</v>
      </c>
      <c r="H56" s="290">
        <f>F56*5*K56*L56</f>
        <v>12.375</v>
      </c>
      <c r="I56" s="291"/>
      <c r="J56" s="280">
        <f t="shared" si="3"/>
        <v>74.250000000000014</v>
      </c>
      <c r="K56" s="289">
        <v>1.1000000000000001</v>
      </c>
      <c r="L56" s="288">
        <v>1.5</v>
      </c>
      <c r="M56" s="276">
        <f t="shared" si="2"/>
        <v>4.5044999999999998E-3</v>
      </c>
      <c r="N56" s="160" t="s">
        <v>3</v>
      </c>
      <c r="O56" s="161"/>
      <c r="P56" s="161"/>
      <c r="Q56" s="161" t="s">
        <v>3</v>
      </c>
      <c r="R56" s="161"/>
      <c r="S56" s="161"/>
      <c r="T56" s="162" t="s">
        <v>568</v>
      </c>
      <c r="U56" s="161"/>
      <c r="V56" s="161"/>
      <c r="W56" s="161" t="s">
        <v>3</v>
      </c>
      <c r="X56" s="161"/>
      <c r="Y56" s="163"/>
    </row>
    <row r="57" spans="1:25" s="159" customFormat="1" ht="18" customHeight="1" x14ac:dyDescent="0.2">
      <c r="A57" s="233">
        <v>51</v>
      </c>
      <c r="B57" s="239" t="s">
        <v>410</v>
      </c>
      <c r="C57" s="278" t="s">
        <v>403</v>
      </c>
      <c r="D57" s="289" t="s">
        <v>238</v>
      </c>
      <c r="E57" s="288" t="s">
        <v>92</v>
      </c>
      <c r="F57" s="288">
        <v>3</v>
      </c>
      <c r="G57" s="290">
        <f t="shared" si="0"/>
        <v>7.4250000000000007</v>
      </c>
      <c r="H57" s="290">
        <f>F57*5*K57*L57</f>
        <v>24.75</v>
      </c>
      <c r="I57" s="291"/>
      <c r="J57" s="280"/>
      <c r="K57" s="289">
        <v>1.1000000000000001</v>
      </c>
      <c r="L57" s="288">
        <v>1.5</v>
      </c>
      <c r="M57" s="276">
        <f t="shared" si="2"/>
        <v>9.0089999999999996E-3</v>
      </c>
      <c r="N57" s="160"/>
      <c r="O57" s="161" t="s">
        <v>3</v>
      </c>
      <c r="P57" s="161"/>
      <c r="Q57" s="161"/>
      <c r="R57" s="161" t="s">
        <v>3</v>
      </c>
      <c r="S57" s="161"/>
      <c r="T57" s="161"/>
      <c r="U57" s="162" t="s">
        <v>2</v>
      </c>
      <c r="V57" s="161"/>
      <c r="W57" s="161"/>
      <c r="X57" s="161" t="s">
        <v>3</v>
      </c>
      <c r="Y57" s="163"/>
    </row>
    <row r="58" spans="1:25" s="159" customFormat="1" ht="18" customHeight="1" x14ac:dyDescent="0.2">
      <c r="A58" s="233">
        <v>52</v>
      </c>
      <c r="B58" s="239" t="s">
        <v>554</v>
      </c>
      <c r="C58" s="278" t="s">
        <v>403</v>
      </c>
      <c r="D58" s="289" t="s">
        <v>238</v>
      </c>
      <c r="E58" s="288" t="s">
        <v>92</v>
      </c>
      <c r="F58" s="288">
        <v>3</v>
      </c>
      <c r="G58" s="290">
        <f t="shared" si="0"/>
        <v>7.4250000000000007</v>
      </c>
      <c r="H58" s="290"/>
      <c r="I58" s="291">
        <f t="shared" ref="I58:I65" si="8">F58*20*K58*L58</f>
        <v>99</v>
      </c>
      <c r="J58" s="280">
        <f t="shared" si="3"/>
        <v>148.50000000000003</v>
      </c>
      <c r="K58" s="289">
        <v>1.1000000000000001</v>
      </c>
      <c r="L58" s="288">
        <v>1.5</v>
      </c>
      <c r="M58" s="276">
        <f t="shared" si="2"/>
        <v>9.0089999999999996E-3</v>
      </c>
      <c r="N58" s="160"/>
      <c r="O58" s="161" t="s">
        <v>3</v>
      </c>
      <c r="P58" s="161"/>
      <c r="Q58" s="161"/>
      <c r="R58" s="161" t="s">
        <v>3</v>
      </c>
      <c r="S58" s="161"/>
      <c r="T58" s="161"/>
      <c r="U58" s="162" t="s">
        <v>568</v>
      </c>
      <c r="V58" s="161"/>
      <c r="W58" s="161"/>
      <c r="X58" s="161" t="s">
        <v>3</v>
      </c>
      <c r="Y58" s="163"/>
    </row>
    <row r="59" spans="1:25" s="159" customFormat="1" ht="18" customHeight="1" x14ac:dyDescent="0.2">
      <c r="A59" s="233">
        <v>53</v>
      </c>
      <c r="B59" s="239" t="s">
        <v>409</v>
      </c>
      <c r="C59" s="278" t="s">
        <v>217</v>
      </c>
      <c r="D59" s="289" t="s">
        <v>238</v>
      </c>
      <c r="E59" s="288" t="s">
        <v>94</v>
      </c>
      <c r="F59" s="288">
        <v>1</v>
      </c>
      <c r="G59" s="290">
        <f t="shared" si="0"/>
        <v>2.4750000000000001</v>
      </c>
      <c r="H59" s="290"/>
      <c r="I59" s="291">
        <f t="shared" si="8"/>
        <v>33</v>
      </c>
      <c r="J59" s="280"/>
      <c r="K59" s="289">
        <v>1.1000000000000001</v>
      </c>
      <c r="L59" s="288">
        <v>1.5</v>
      </c>
      <c r="M59" s="276">
        <f t="shared" si="2"/>
        <v>3.0030000000000005E-3</v>
      </c>
      <c r="N59" s="160"/>
      <c r="O59" s="161" t="s">
        <v>3</v>
      </c>
      <c r="P59" s="161"/>
      <c r="Q59" s="161"/>
      <c r="R59" s="161" t="s">
        <v>3</v>
      </c>
      <c r="S59" s="161"/>
      <c r="T59" s="161"/>
      <c r="U59" s="162" t="s">
        <v>5</v>
      </c>
      <c r="V59" s="161"/>
      <c r="W59" s="161"/>
      <c r="X59" s="161" t="s">
        <v>3</v>
      </c>
      <c r="Y59" s="163"/>
    </row>
    <row r="60" spans="1:25" s="159" customFormat="1" ht="18" customHeight="1" x14ac:dyDescent="0.2">
      <c r="A60" s="233">
        <v>54</v>
      </c>
      <c r="B60" s="239" t="s">
        <v>409</v>
      </c>
      <c r="C60" s="278" t="s">
        <v>217</v>
      </c>
      <c r="D60" s="289" t="s">
        <v>238</v>
      </c>
      <c r="E60" s="288" t="s">
        <v>94</v>
      </c>
      <c r="F60" s="288">
        <v>1</v>
      </c>
      <c r="G60" s="290">
        <f t="shared" si="0"/>
        <v>2.4750000000000001</v>
      </c>
      <c r="H60" s="290"/>
      <c r="I60" s="291">
        <f t="shared" si="8"/>
        <v>33</v>
      </c>
      <c r="J60" s="280"/>
      <c r="K60" s="289">
        <v>1.1000000000000001</v>
      </c>
      <c r="L60" s="288">
        <v>1.5</v>
      </c>
      <c r="M60" s="276">
        <f t="shared" si="2"/>
        <v>3.0030000000000005E-3</v>
      </c>
      <c r="N60" s="160"/>
      <c r="O60" s="161" t="s">
        <v>3</v>
      </c>
      <c r="P60" s="161"/>
      <c r="Q60" s="161"/>
      <c r="R60" s="161" t="s">
        <v>3</v>
      </c>
      <c r="S60" s="161"/>
      <c r="T60" s="161"/>
      <c r="U60" s="162" t="s">
        <v>5</v>
      </c>
      <c r="V60" s="161"/>
      <c r="W60" s="161"/>
      <c r="X60" s="161" t="s">
        <v>3</v>
      </c>
      <c r="Y60" s="163"/>
    </row>
    <row r="61" spans="1:25" s="159" customFormat="1" ht="18" customHeight="1" x14ac:dyDescent="0.2">
      <c r="A61" s="233">
        <v>55</v>
      </c>
      <c r="B61" s="239" t="s">
        <v>409</v>
      </c>
      <c r="C61" s="278" t="s">
        <v>217</v>
      </c>
      <c r="D61" s="289" t="s">
        <v>238</v>
      </c>
      <c r="E61" s="288" t="s">
        <v>133</v>
      </c>
      <c r="F61" s="288">
        <v>1</v>
      </c>
      <c r="G61" s="290">
        <f t="shared" si="0"/>
        <v>2.4750000000000001</v>
      </c>
      <c r="H61" s="290"/>
      <c r="I61" s="291">
        <f t="shared" si="8"/>
        <v>33</v>
      </c>
      <c r="J61" s="280"/>
      <c r="K61" s="289">
        <v>1.1000000000000001</v>
      </c>
      <c r="L61" s="288">
        <v>1.5</v>
      </c>
      <c r="M61" s="276">
        <f t="shared" si="2"/>
        <v>3.0030000000000005E-3</v>
      </c>
      <c r="N61" s="160"/>
      <c r="O61" s="161"/>
      <c r="P61" s="161" t="s">
        <v>3</v>
      </c>
      <c r="Q61" s="161"/>
      <c r="R61" s="161"/>
      <c r="S61" s="161" t="s">
        <v>3</v>
      </c>
      <c r="T61" s="161"/>
      <c r="U61" s="161"/>
      <c r="V61" s="162" t="s">
        <v>5</v>
      </c>
      <c r="W61" s="161"/>
      <c r="X61" s="161"/>
      <c r="Y61" s="163" t="s">
        <v>3</v>
      </c>
    </row>
    <row r="62" spans="1:25" s="159" customFormat="1" ht="18" customHeight="1" x14ac:dyDescent="0.2">
      <c r="A62" s="233">
        <v>56</v>
      </c>
      <c r="B62" s="239" t="s">
        <v>408</v>
      </c>
      <c r="C62" s="278" t="s">
        <v>403</v>
      </c>
      <c r="D62" s="289" t="s">
        <v>238</v>
      </c>
      <c r="E62" s="288" t="s">
        <v>119</v>
      </c>
      <c r="F62" s="288">
        <v>4</v>
      </c>
      <c r="G62" s="290">
        <f t="shared" si="0"/>
        <v>9.9</v>
      </c>
      <c r="H62" s="290">
        <f>F62*5*K62*L62</f>
        <v>33</v>
      </c>
      <c r="I62" s="291"/>
      <c r="J62" s="280"/>
      <c r="K62" s="289">
        <v>1.1000000000000001</v>
      </c>
      <c r="L62" s="288">
        <v>1.5</v>
      </c>
      <c r="M62" s="276">
        <f t="shared" si="2"/>
        <v>1.2012000000000002E-2</v>
      </c>
      <c r="N62" s="160"/>
      <c r="O62" s="161" t="s">
        <v>3</v>
      </c>
      <c r="P62" s="161"/>
      <c r="Q62" s="161"/>
      <c r="R62" s="162" t="s">
        <v>2</v>
      </c>
      <c r="S62" s="161"/>
      <c r="T62" s="161"/>
      <c r="U62" s="161" t="s">
        <v>3</v>
      </c>
      <c r="V62" s="161"/>
      <c r="W62" s="161"/>
      <c r="X62" s="161" t="s">
        <v>3</v>
      </c>
      <c r="Y62" s="163"/>
    </row>
    <row r="63" spans="1:25" s="159" customFormat="1" ht="18" customHeight="1" x14ac:dyDescent="0.2">
      <c r="A63" s="233">
        <v>57</v>
      </c>
      <c r="B63" s="239" t="s">
        <v>408</v>
      </c>
      <c r="C63" s="278" t="s">
        <v>403</v>
      </c>
      <c r="D63" s="289" t="s">
        <v>238</v>
      </c>
      <c r="E63" s="288" t="s">
        <v>89</v>
      </c>
      <c r="F63" s="288">
        <v>4</v>
      </c>
      <c r="G63" s="290">
        <f t="shared" si="0"/>
        <v>9.9</v>
      </c>
      <c r="H63" s="290">
        <f t="shared" ref="H63:H64" si="9">F63*5*K63*L63</f>
        <v>33</v>
      </c>
      <c r="I63" s="291"/>
      <c r="J63" s="280"/>
      <c r="K63" s="289">
        <v>1.1000000000000001</v>
      </c>
      <c r="L63" s="288">
        <v>1.5</v>
      </c>
      <c r="M63" s="276">
        <f t="shared" si="2"/>
        <v>1.2012000000000002E-2</v>
      </c>
      <c r="N63" s="160"/>
      <c r="O63" s="161"/>
      <c r="P63" s="161" t="s">
        <v>3</v>
      </c>
      <c r="Q63" s="161"/>
      <c r="R63" s="161"/>
      <c r="S63" s="162" t="s">
        <v>2</v>
      </c>
      <c r="T63" s="161"/>
      <c r="U63" s="161"/>
      <c r="V63" s="161" t="s">
        <v>3</v>
      </c>
      <c r="W63" s="161"/>
      <c r="X63" s="161"/>
      <c r="Y63" s="163" t="s">
        <v>3</v>
      </c>
    </row>
    <row r="64" spans="1:25" s="159" customFormat="1" ht="18" customHeight="1" x14ac:dyDescent="0.2">
      <c r="A64" s="233">
        <v>58</v>
      </c>
      <c r="B64" s="239" t="s">
        <v>408</v>
      </c>
      <c r="C64" s="278" t="s">
        <v>403</v>
      </c>
      <c r="D64" s="289" t="s">
        <v>238</v>
      </c>
      <c r="E64" s="288" t="s">
        <v>89</v>
      </c>
      <c r="F64" s="288">
        <v>4</v>
      </c>
      <c r="G64" s="290">
        <f t="shared" si="0"/>
        <v>9.9</v>
      </c>
      <c r="H64" s="290">
        <f t="shared" si="9"/>
        <v>33</v>
      </c>
      <c r="I64" s="291"/>
      <c r="J64" s="280"/>
      <c r="K64" s="289">
        <v>1.1000000000000001</v>
      </c>
      <c r="L64" s="288">
        <v>1.5</v>
      </c>
      <c r="M64" s="276">
        <f t="shared" si="2"/>
        <v>1.2012000000000002E-2</v>
      </c>
      <c r="N64" s="160"/>
      <c r="O64" s="161"/>
      <c r="P64" s="161" t="s">
        <v>3</v>
      </c>
      <c r="Q64" s="161"/>
      <c r="R64" s="161"/>
      <c r="S64" s="162" t="s">
        <v>2</v>
      </c>
      <c r="T64" s="161"/>
      <c r="U64" s="161"/>
      <c r="V64" s="161" t="s">
        <v>3</v>
      </c>
      <c r="W64" s="161"/>
      <c r="X64" s="161"/>
      <c r="Y64" s="163" t="s">
        <v>3</v>
      </c>
    </row>
    <row r="65" spans="1:29" s="159" customFormat="1" ht="18" customHeight="1" x14ac:dyDescent="0.2">
      <c r="A65" s="233">
        <v>59</v>
      </c>
      <c r="B65" s="239" t="s">
        <v>408</v>
      </c>
      <c r="C65" s="278" t="s">
        <v>403</v>
      </c>
      <c r="D65" s="289" t="s">
        <v>238</v>
      </c>
      <c r="E65" s="288" t="s">
        <v>41</v>
      </c>
      <c r="F65" s="288">
        <v>4</v>
      </c>
      <c r="G65" s="290">
        <f t="shared" si="0"/>
        <v>9.9</v>
      </c>
      <c r="H65" s="290"/>
      <c r="I65" s="291">
        <f t="shared" si="8"/>
        <v>132</v>
      </c>
      <c r="J65" s="280"/>
      <c r="K65" s="289">
        <v>1.1000000000000001</v>
      </c>
      <c r="L65" s="288">
        <v>1.5</v>
      </c>
      <c r="M65" s="276">
        <f t="shared" si="2"/>
        <v>1.2012000000000002E-2</v>
      </c>
      <c r="N65" s="160"/>
      <c r="O65" s="161"/>
      <c r="P65" s="161" t="s">
        <v>3</v>
      </c>
      <c r="Q65" s="161"/>
      <c r="R65" s="161"/>
      <c r="S65" s="162" t="s">
        <v>5</v>
      </c>
      <c r="T65" s="161"/>
      <c r="U65" s="161"/>
      <c r="V65" s="161" t="s">
        <v>3</v>
      </c>
      <c r="W65" s="161"/>
      <c r="X65" s="161"/>
      <c r="Y65" s="163" t="s">
        <v>3</v>
      </c>
    </row>
    <row r="66" spans="1:29" s="159" customFormat="1" ht="18" customHeight="1" x14ac:dyDescent="0.2">
      <c r="A66" s="233">
        <v>60</v>
      </c>
      <c r="B66" s="239" t="s">
        <v>407</v>
      </c>
      <c r="C66" s="278" t="s">
        <v>403</v>
      </c>
      <c r="D66" s="289" t="s">
        <v>238</v>
      </c>
      <c r="E66" s="288" t="s">
        <v>41</v>
      </c>
      <c r="F66" s="288">
        <v>3</v>
      </c>
      <c r="G66" s="290">
        <f t="shared" si="0"/>
        <v>7.4250000000000007</v>
      </c>
      <c r="H66" s="290"/>
      <c r="I66" s="291">
        <f>F66*20*K66*L66</f>
        <v>99</v>
      </c>
      <c r="J66" s="280"/>
      <c r="K66" s="289">
        <v>1.1000000000000001</v>
      </c>
      <c r="L66" s="288">
        <v>1.5</v>
      </c>
      <c r="M66" s="276">
        <f t="shared" si="2"/>
        <v>9.0089999999999996E-3</v>
      </c>
      <c r="N66" s="160"/>
      <c r="O66" s="161"/>
      <c r="P66" s="161" t="s">
        <v>3</v>
      </c>
      <c r="Q66" s="161"/>
      <c r="R66" s="161"/>
      <c r="S66" s="162" t="s">
        <v>5</v>
      </c>
      <c r="T66" s="161"/>
      <c r="U66" s="161"/>
      <c r="V66" s="161" t="s">
        <v>3</v>
      </c>
      <c r="W66" s="161"/>
      <c r="X66" s="161"/>
      <c r="Y66" s="163" t="s">
        <v>3</v>
      </c>
    </row>
    <row r="67" spans="1:29" s="159" customFormat="1" ht="18" customHeight="1" x14ac:dyDescent="0.2">
      <c r="A67" s="233">
        <v>61</v>
      </c>
      <c r="B67" s="239" t="s">
        <v>406</v>
      </c>
      <c r="C67" s="278" t="s">
        <v>403</v>
      </c>
      <c r="D67" s="289" t="s">
        <v>238</v>
      </c>
      <c r="E67" s="288" t="s">
        <v>11</v>
      </c>
      <c r="F67" s="288">
        <v>2</v>
      </c>
      <c r="G67" s="290">
        <f t="shared" si="0"/>
        <v>4.95</v>
      </c>
      <c r="H67" s="290">
        <f t="shared" ref="H67:H69" si="10">F67*5*K67*L67</f>
        <v>16.5</v>
      </c>
      <c r="I67" s="291"/>
      <c r="J67" s="280"/>
      <c r="K67" s="289">
        <v>1.1000000000000001</v>
      </c>
      <c r="L67" s="288">
        <v>1.5</v>
      </c>
      <c r="M67" s="276">
        <f t="shared" si="2"/>
        <v>6.0060000000000009E-3</v>
      </c>
      <c r="N67" s="160"/>
      <c r="O67" s="161"/>
      <c r="P67" s="161" t="s">
        <v>3</v>
      </c>
      <c r="Q67" s="161"/>
      <c r="R67" s="161"/>
      <c r="S67" s="162" t="s">
        <v>2</v>
      </c>
      <c r="T67" s="161"/>
      <c r="U67" s="161"/>
      <c r="V67" s="161" t="s">
        <v>3</v>
      </c>
      <c r="W67" s="161"/>
      <c r="X67" s="161"/>
      <c r="Y67" s="163" t="s">
        <v>3</v>
      </c>
    </row>
    <row r="68" spans="1:29" s="159" customFormat="1" ht="18" customHeight="1" x14ac:dyDescent="0.2">
      <c r="A68" s="233">
        <v>62</v>
      </c>
      <c r="B68" s="239" t="s">
        <v>406</v>
      </c>
      <c r="C68" s="278" t="s">
        <v>403</v>
      </c>
      <c r="D68" s="289" t="s">
        <v>238</v>
      </c>
      <c r="E68" s="288" t="s">
        <v>11</v>
      </c>
      <c r="F68" s="288">
        <v>2</v>
      </c>
      <c r="G68" s="290">
        <f t="shared" si="0"/>
        <v>4.95</v>
      </c>
      <c r="H68" s="290">
        <f t="shared" si="10"/>
        <v>16.5</v>
      </c>
      <c r="I68" s="291"/>
      <c r="J68" s="280"/>
      <c r="K68" s="289">
        <v>1.1000000000000001</v>
      </c>
      <c r="L68" s="288">
        <v>1.5</v>
      </c>
      <c r="M68" s="276">
        <f t="shared" si="2"/>
        <v>6.0060000000000009E-3</v>
      </c>
      <c r="N68" s="160"/>
      <c r="O68" s="161"/>
      <c r="P68" s="161" t="s">
        <v>3</v>
      </c>
      <c r="Q68" s="161"/>
      <c r="R68" s="161"/>
      <c r="S68" s="162" t="s">
        <v>2</v>
      </c>
      <c r="T68" s="161"/>
      <c r="U68" s="161"/>
      <c r="V68" s="161" t="s">
        <v>3</v>
      </c>
      <c r="W68" s="161"/>
      <c r="X68" s="161"/>
      <c r="Y68" s="163" t="s">
        <v>3</v>
      </c>
    </row>
    <row r="69" spans="1:29" s="159" customFormat="1" ht="18" customHeight="1" x14ac:dyDescent="0.2">
      <c r="A69" s="233">
        <v>63</v>
      </c>
      <c r="B69" s="239" t="s">
        <v>406</v>
      </c>
      <c r="C69" s="278" t="s">
        <v>403</v>
      </c>
      <c r="D69" s="289" t="s">
        <v>238</v>
      </c>
      <c r="E69" s="288" t="s">
        <v>35</v>
      </c>
      <c r="F69" s="288">
        <v>2</v>
      </c>
      <c r="G69" s="290">
        <f t="shared" si="0"/>
        <v>4.95</v>
      </c>
      <c r="H69" s="290">
        <f t="shared" si="10"/>
        <v>16.5</v>
      </c>
      <c r="I69" s="291"/>
      <c r="J69" s="280"/>
      <c r="K69" s="289">
        <v>1.1000000000000001</v>
      </c>
      <c r="L69" s="288">
        <v>1.5</v>
      </c>
      <c r="M69" s="276">
        <f t="shared" si="2"/>
        <v>6.0060000000000009E-3</v>
      </c>
      <c r="N69" s="160" t="s">
        <v>3</v>
      </c>
      <c r="O69" s="161"/>
      <c r="P69" s="161"/>
      <c r="Q69" s="161" t="s">
        <v>3</v>
      </c>
      <c r="R69" s="161"/>
      <c r="S69" s="161"/>
      <c r="T69" s="162" t="s">
        <v>2</v>
      </c>
      <c r="U69" s="161"/>
      <c r="V69" s="161"/>
      <c r="W69" s="161" t="s">
        <v>3</v>
      </c>
      <c r="X69" s="161"/>
      <c r="Y69" s="163"/>
      <c r="Z69" s="145" t="s">
        <v>137</v>
      </c>
    </row>
    <row r="70" spans="1:29" s="159" customFormat="1" ht="18" customHeight="1" x14ac:dyDescent="0.2">
      <c r="A70" s="233">
        <v>64</v>
      </c>
      <c r="B70" s="239" t="s">
        <v>405</v>
      </c>
      <c r="C70" s="278" t="s">
        <v>403</v>
      </c>
      <c r="D70" s="289" t="s">
        <v>238</v>
      </c>
      <c r="E70" s="288" t="s">
        <v>101</v>
      </c>
      <c r="F70" s="288">
        <v>2</v>
      </c>
      <c r="G70" s="290">
        <f t="shared" si="0"/>
        <v>4.95</v>
      </c>
      <c r="H70" s="290">
        <f>F70*5*K70*L70</f>
        <v>16.5</v>
      </c>
      <c r="I70" s="291"/>
      <c r="J70" s="280"/>
      <c r="K70" s="289">
        <v>1.1000000000000001</v>
      </c>
      <c r="L70" s="288">
        <v>1.5</v>
      </c>
      <c r="M70" s="276">
        <f t="shared" si="2"/>
        <v>6.0060000000000009E-3</v>
      </c>
      <c r="N70" s="160" t="s">
        <v>3</v>
      </c>
      <c r="O70" s="161"/>
      <c r="P70" s="161"/>
      <c r="Q70" s="161" t="s">
        <v>3</v>
      </c>
      <c r="R70" s="161"/>
      <c r="S70" s="161"/>
      <c r="T70" s="161" t="s">
        <v>3</v>
      </c>
      <c r="U70" s="161"/>
      <c r="V70" s="161"/>
      <c r="W70" s="162" t="s">
        <v>2</v>
      </c>
      <c r="X70" s="161"/>
      <c r="Y70" s="163"/>
    </row>
    <row r="71" spans="1:29" s="159" customFormat="1" ht="18" customHeight="1" x14ac:dyDescent="0.2">
      <c r="A71" s="233">
        <v>65</v>
      </c>
      <c r="B71" s="239" t="s">
        <v>405</v>
      </c>
      <c r="C71" s="278" t="s">
        <v>403</v>
      </c>
      <c r="D71" s="289" t="s">
        <v>238</v>
      </c>
      <c r="E71" s="288" t="s">
        <v>101</v>
      </c>
      <c r="F71" s="288">
        <v>2</v>
      </c>
      <c r="G71" s="290">
        <f t="shared" ref="G71:G102" si="11">F71*1.5*K71*L71</f>
        <v>4.95</v>
      </c>
      <c r="H71" s="290">
        <f>F71*5*K71*L71</f>
        <v>16.5</v>
      </c>
      <c r="I71" s="291"/>
      <c r="J71" s="280"/>
      <c r="K71" s="289">
        <v>1.1000000000000001</v>
      </c>
      <c r="L71" s="288">
        <v>1.5</v>
      </c>
      <c r="M71" s="276">
        <f t="shared" ref="M71:M102" si="12">F71*K71*L71*0.00182</f>
        <v>6.0060000000000009E-3</v>
      </c>
      <c r="N71" s="160" t="s">
        <v>3</v>
      </c>
      <c r="O71" s="161"/>
      <c r="P71" s="161"/>
      <c r="Q71" s="161" t="s">
        <v>3</v>
      </c>
      <c r="R71" s="161"/>
      <c r="S71" s="161"/>
      <c r="T71" s="161" t="s">
        <v>3</v>
      </c>
      <c r="U71" s="161"/>
      <c r="V71" s="161"/>
      <c r="W71" s="162" t="s">
        <v>2</v>
      </c>
      <c r="X71" s="161"/>
      <c r="Y71" s="163"/>
    </row>
    <row r="72" spans="1:29" s="159" customFormat="1" ht="18" customHeight="1" x14ac:dyDescent="0.2">
      <c r="A72" s="233">
        <v>66</v>
      </c>
      <c r="B72" s="239" t="s">
        <v>404</v>
      </c>
      <c r="C72" s="278" t="s">
        <v>403</v>
      </c>
      <c r="D72" s="289" t="s">
        <v>238</v>
      </c>
      <c r="E72" s="288" t="s">
        <v>35</v>
      </c>
      <c r="F72" s="288">
        <v>2</v>
      </c>
      <c r="G72" s="290">
        <f t="shared" si="11"/>
        <v>4.95</v>
      </c>
      <c r="H72" s="290">
        <f>F72*5*K72*L72</f>
        <v>16.5</v>
      </c>
      <c r="I72" s="291"/>
      <c r="J72" s="280"/>
      <c r="K72" s="289">
        <v>1.1000000000000001</v>
      </c>
      <c r="L72" s="288">
        <v>1.5</v>
      </c>
      <c r="M72" s="276">
        <f t="shared" si="12"/>
        <v>6.0060000000000009E-3</v>
      </c>
      <c r="N72" s="160" t="s">
        <v>3</v>
      </c>
      <c r="O72" s="161"/>
      <c r="P72" s="161"/>
      <c r="Q72" s="161" t="s">
        <v>3</v>
      </c>
      <c r="R72" s="161"/>
      <c r="S72" s="161"/>
      <c r="T72" s="162" t="s">
        <v>2</v>
      </c>
      <c r="U72" s="161"/>
      <c r="V72" s="161"/>
      <c r="W72" s="161" t="s">
        <v>3</v>
      </c>
      <c r="X72" s="161"/>
      <c r="Y72" s="163"/>
    </row>
    <row r="73" spans="1:29" s="159" customFormat="1" ht="18" customHeight="1" x14ac:dyDescent="0.2">
      <c r="A73" s="233">
        <v>67</v>
      </c>
      <c r="B73" s="239" t="s">
        <v>402</v>
      </c>
      <c r="C73" s="278" t="s">
        <v>52</v>
      </c>
      <c r="D73" s="289" t="s">
        <v>238</v>
      </c>
      <c r="E73" s="288" t="s">
        <v>89</v>
      </c>
      <c r="F73" s="288">
        <v>2</v>
      </c>
      <c r="G73" s="290">
        <f t="shared" si="11"/>
        <v>4.95</v>
      </c>
      <c r="H73" s="290">
        <f>F73*5*K73*L73</f>
        <v>16.5</v>
      </c>
      <c r="I73" s="291"/>
      <c r="J73" s="280"/>
      <c r="K73" s="289">
        <v>1.1000000000000001</v>
      </c>
      <c r="L73" s="288">
        <v>1.5</v>
      </c>
      <c r="M73" s="276">
        <f t="shared" si="12"/>
        <v>6.0060000000000009E-3</v>
      </c>
      <c r="N73" s="160"/>
      <c r="O73" s="161"/>
      <c r="P73" s="161" t="s">
        <v>3</v>
      </c>
      <c r="Q73" s="161"/>
      <c r="R73" s="161"/>
      <c r="S73" s="162" t="s">
        <v>2</v>
      </c>
      <c r="T73" s="161"/>
      <c r="U73" s="161"/>
      <c r="V73" s="161" t="s">
        <v>3</v>
      </c>
      <c r="W73" s="161"/>
      <c r="X73" s="161"/>
      <c r="Y73" s="163" t="s">
        <v>3</v>
      </c>
    </row>
    <row r="74" spans="1:29" s="159" customFormat="1" ht="18" customHeight="1" x14ac:dyDescent="0.2">
      <c r="A74" s="233">
        <v>68</v>
      </c>
      <c r="B74" s="239" t="s">
        <v>401</v>
      </c>
      <c r="C74" s="278" t="s">
        <v>52</v>
      </c>
      <c r="D74" s="289" t="s">
        <v>238</v>
      </c>
      <c r="E74" s="288" t="s">
        <v>87</v>
      </c>
      <c r="F74" s="288">
        <v>1.5</v>
      </c>
      <c r="G74" s="290">
        <f t="shared" si="11"/>
        <v>3.7125000000000004</v>
      </c>
      <c r="H74" s="290">
        <f>F74*5*K74*L74</f>
        <v>12.375</v>
      </c>
      <c r="I74" s="291"/>
      <c r="J74" s="280"/>
      <c r="K74" s="289">
        <v>1.1000000000000001</v>
      </c>
      <c r="L74" s="288">
        <v>1.5</v>
      </c>
      <c r="M74" s="276">
        <f t="shared" si="12"/>
        <v>4.5044999999999998E-3</v>
      </c>
      <c r="N74" s="160"/>
      <c r="O74" s="161"/>
      <c r="P74" s="161" t="s">
        <v>3</v>
      </c>
      <c r="Q74" s="161"/>
      <c r="R74" s="161"/>
      <c r="S74" s="162" t="s">
        <v>2</v>
      </c>
      <c r="T74" s="161"/>
      <c r="U74" s="161"/>
      <c r="V74" s="161" t="s">
        <v>3</v>
      </c>
      <c r="W74" s="161"/>
      <c r="X74" s="161"/>
      <c r="Y74" s="163" t="s">
        <v>3</v>
      </c>
      <c r="AC74" s="145"/>
    </row>
    <row r="75" spans="1:29" s="159" customFormat="1" ht="18" customHeight="1" x14ac:dyDescent="0.2">
      <c r="A75" s="233">
        <v>69</v>
      </c>
      <c r="B75" s="239" t="s">
        <v>402</v>
      </c>
      <c r="C75" s="278" t="s">
        <v>72</v>
      </c>
      <c r="D75" s="289" t="s">
        <v>238</v>
      </c>
      <c r="E75" s="288" t="s">
        <v>41</v>
      </c>
      <c r="F75" s="288">
        <v>2</v>
      </c>
      <c r="G75" s="290">
        <f t="shared" si="11"/>
        <v>4.95</v>
      </c>
      <c r="H75" s="290"/>
      <c r="I75" s="291">
        <f>F75*20*K75*L75</f>
        <v>66</v>
      </c>
      <c r="J75" s="280"/>
      <c r="K75" s="289">
        <v>1.1000000000000001</v>
      </c>
      <c r="L75" s="288">
        <v>1.5</v>
      </c>
      <c r="M75" s="276">
        <f t="shared" si="12"/>
        <v>6.0060000000000009E-3</v>
      </c>
      <c r="N75" s="160"/>
      <c r="O75" s="161"/>
      <c r="P75" s="161" t="s">
        <v>3</v>
      </c>
      <c r="Q75" s="161"/>
      <c r="R75" s="161"/>
      <c r="S75" s="162" t="s">
        <v>5</v>
      </c>
      <c r="T75" s="161"/>
      <c r="U75" s="161"/>
      <c r="V75" s="161" t="s">
        <v>3</v>
      </c>
      <c r="W75" s="161"/>
      <c r="X75" s="161"/>
      <c r="Y75" s="163" t="s">
        <v>3</v>
      </c>
    </row>
    <row r="76" spans="1:29" s="159" customFormat="1" ht="18" customHeight="1" x14ac:dyDescent="0.2">
      <c r="A76" s="233">
        <v>70</v>
      </c>
      <c r="B76" s="239" t="s">
        <v>402</v>
      </c>
      <c r="C76" s="278" t="s">
        <v>112</v>
      </c>
      <c r="D76" s="289" t="s">
        <v>238</v>
      </c>
      <c r="E76" s="288" t="s">
        <v>101</v>
      </c>
      <c r="F76" s="288">
        <v>2</v>
      </c>
      <c r="G76" s="290">
        <f t="shared" si="11"/>
        <v>4.95</v>
      </c>
      <c r="H76" s="290">
        <f>F76*5*K76*L76</f>
        <v>16.5</v>
      </c>
      <c r="I76" s="291"/>
      <c r="J76" s="280"/>
      <c r="K76" s="289">
        <v>1.1000000000000001</v>
      </c>
      <c r="L76" s="288">
        <v>1.5</v>
      </c>
      <c r="M76" s="276">
        <f t="shared" si="12"/>
        <v>6.0060000000000009E-3</v>
      </c>
      <c r="N76" s="160" t="s">
        <v>3</v>
      </c>
      <c r="O76" s="161"/>
      <c r="P76" s="161"/>
      <c r="Q76" s="161" t="s">
        <v>3</v>
      </c>
      <c r="R76" s="161"/>
      <c r="S76" s="161"/>
      <c r="T76" s="161" t="s">
        <v>3</v>
      </c>
      <c r="U76" s="161"/>
      <c r="V76" s="161"/>
      <c r="W76" s="162" t="s">
        <v>2</v>
      </c>
      <c r="X76" s="161"/>
      <c r="Y76" s="163"/>
    </row>
    <row r="77" spans="1:29" s="159" customFormat="1" ht="18" customHeight="1" x14ac:dyDescent="0.2">
      <c r="A77" s="233">
        <v>71</v>
      </c>
      <c r="B77" s="239" t="s">
        <v>402</v>
      </c>
      <c r="C77" s="278" t="s">
        <v>36</v>
      </c>
      <c r="D77" s="289" t="s">
        <v>238</v>
      </c>
      <c r="E77" s="288" t="s">
        <v>23</v>
      </c>
      <c r="F77" s="288">
        <v>2</v>
      </c>
      <c r="G77" s="290">
        <f t="shared" si="11"/>
        <v>4.95</v>
      </c>
      <c r="H77" s="290"/>
      <c r="I77" s="291">
        <f>F77*20*K77*L77</f>
        <v>66</v>
      </c>
      <c r="J77" s="280"/>
      <c r="K77" s="289">
        <v>1.1000000000000001</v>
      </c>
      <c r="L77" s="288">
        <v>1.5</v>
      </c>
      <c r="M77" s="276">
        <f t="shared" si="12"/>
        <v>6.0060000000000009E-3</v>
      </c>
      <c r="N77" s="160" t="s">
        <v>3</v>
      </c>
      <c r="O77" s="161"/>
      <c r="P77" s="161"/>
      <c r="Q77" s="161" t="s">
        <v>3</v>
      </c>
      <c r="R77" s="161"/>
      <c r="S77" s="161"/>
      <c r="T77" s="162" t="s">
        <v>5</v>
      </c>
      <c r="U77" s="161"/>
      <c r="V77" s="161"/>
      <c r="W77" s="161" t="s">
        <v>3</v>
      </c>
      <c r="X77" s="161"/>
      <c r="Y77" s="163"/>
    </row>
    <row r="78" spans="1:29" s="159" customFormat="1" ht="18" customHeight="1" x14ac:dyDescent="0.2">
      <c r="A78" s="233">
        <v>72</v>
      </c>
      <c r="B78" s="239" t="s">
        <v>401</v>
      </c>
      <c r="C78" s="278" t="s">
        <v>392</v>
      </c>
      <c r="D78" s="289" t="s">
        <v>238</v>
      </c>
      <c r="E78" s="288" t="s">
        <v>101</v>
      </c>
      <c r="F78" s="288">
        <v>1.5</v>
      </c>
      <c r="G78" s="290">
        <f t="shared" si="11"/>
        <v>3.7125000000000004</v>
      </c>
      <c r="H78" s="290">
        <f t="shared" ref="H78:H87" si="13">F78*5*K78*L78</f>
        <v>12.375</v>
      </c>
      <c r="I78" s="291"/>
      <c r="J78" s="280"/>
      <c r="K78" s="289">
        <v>1.1000000000000001</v>
      </c>
      <c r="L78" s="288">
        <v>1.5</v>
      </c>
      <c r="M78" s="276">
        <f t="shared" si="12"/>
        <v>4.5044999999999998E-3</v>
      </c>
      <c r="N78" s="160" t="s">
        <v>3</v>
      </c>
      <c r="O78" s="161"/>
      <c r="P78" s="161"/>
      <c r="Q78" s="161" t="s">
        <v>3</v>
      </c>
      <c r="R78" s="161"/>
      <c r="S78" s="161"/>
      <c r="T78" s="161" t="s">
        <v>3</v>
      </c>
      <c r="U78" s="161"/>
      <c r="V78" s="161"/>
      <c r="W78" s="162" t="s">
        <v>2</v>
      </c>
      <c r="X78" s="161"/>
      <c r="Y78" s="163"/>
    </row>
    <row r="79" spans="1:29" s="159" customFormat="1" ht="18" customHeight="1" x14ac:dyDescent="0.2">
      <c r="A79" s="233">
        <v>73</v>
      </c>
      <c r="B79" s="239" t="s">
        <v>401</v>
      </c>
      <c r="C79" s="278" t="s">
        <v>392</v>
      </c>
      <c r="D79" s="289" t="s">
        <v>238</v>
      </c>
      <c r="E79" s="288" t="s">
        <v>92</v>
      </c>
      <c r="F79" s="288">
        <v>1.5</v>
      </c>
      <c r="G79" s="290">
        <f t="shared" si="11"/>
        <v>3.7125000000000004</v>
      </c>
      <c r="H79" s="290">
        <f t="shared" si="13"/>
        <v>12.375</v>
      </c>
      <c r="I79" s="291"/>
      <c r="J79" s="280"/>
      <c r="K79" s="289">
        <v>1.1000000000000001</v>
      </c>
      <c r="L79" s="288">
        <v>1.5</v>
      </c>
      <c r="M79" s="276">
        <f t="shared" si="12"/>
        <v>4.5044999999999998E-3</v>
      </c>
      <c r="N79" s="160"/>
      <c r="O79" s="161" t="s">
        <v>3</v>
      </c>
      <c r="P79" s="161"/>
      <c r="Q79" s="161"/>
      <c r="R79" s="161" t="s">
        <v>3</v>
      </c>
      <c r="S79" s="161"/>
      <c r="T79" s="161"/>
      <c r="U79" s="162" t="s">
        <v>2</v>
      </c>
      <c r="V79" s="161"/>
      <c r="W79" s="161"/>
      <c r="X79" s="161" t="s">
        <v>3</v>
      </c>
      <c r="Y79" s="163"/>
    </row>
    <row r="80" spans="1:29" s="159" customFormat="1" ht="18" customHeight="1" x14ac:dyDescent="0.2">
      <c r="A80" s="233">
        <v>74</v>
      </c>
      <c r="B80" s="239" t="s">
        <v>401</v>
      </c>
      <c r="C80" s="278" t="s">
        <v>392</v>
      </c>
      <c r="D80" s="289" t="s">
        <v>238</v>
      </c>
      <c r="E80" s="288" t="s">
        <v>94</v>
      </c>
      <c r="F80" s="288">
        <v>1.5</v>
      </c>
      <c r="G80" s="290">
        <f t="shared" si="11"/>
        <v>3.7125000000000004</v>
      </c>
      <c r="H80" s="290"/>
      <c r="I80" s="291">
        <f>F80*20*K80*L80</f>
        <v>49.5</v>
      </c>
      <c r="J80" s="280"/>
      <c r="K80" s="289">
        <v>1.1000000000000001</v>
      </c>
      <c r="L80" s="288">
        <v>1.5</v>
      </c>
      <c r="M80" s="276">
        <f t="shared" si="12"/>
        <v>4.5044999999999998E-3</v>
      </c>
      <c r="N80" s="160"/>
      <c r="O80" s="161" t="s">
        <v>3</v>
      </c>
      <c r="P80" s="161"/>
      <c r="Q80" s="161"/>
      <c r="R80" s="161" t="s">
        <v>3</v>
      </c>
      <c r="S80" s="161"/>
      <c r="T80" s="161"/>
      <c r="U80" s="162" t="s">
        <v>5</v>
      </c>
      <c r="V80" s="161"/>
      <c r="W80" s="161"/>
      <c r="X80" s="161" t="s">
        <v>3</v>
      </c>
      <c r="Y80" s="163"/>
    </row>
    <row r="81" spans="1:25" s="159" customFormat="1" ht="18" customHeight="1" x14ac:dyDescent="0.2">
      <c r="A81" s="233">
        <v>75</v>
      </c>
      <c r="B81" s="239" t="s">
        <v>400</v>
      </c>
      <c r="C81" s="278" t="s">
        <v>392</v>
      </c>
      <c r="D81" s="289" t="s">
        <v>238</v>
      </c>
      <c r="E81" s="288" t="s">
        <v>11</v>
      </c>
      <c r="F81" s="288">
        <v>0.5</v>
      </c>
      <c r="G81" s="290">
        <f t="shared" si="11"/>
        <v>1.2375</v>
      </c>
      <c r="H81" s="290">
        <f t="shared" si="13"/>
        <v>4.125</v>
      </c>
      <c r="I81" s="291"/>
      <c r="J81" s="280"/>
      <c r="K81" s="289">
        <v>1.1000000000000001</v>
      </c>
      <c r="L81" s="288">
        <v>1.5</v>
      </c>
      <c r="M81" s="276">
        <f t="shared" si="12"/>
        <v>1.5015000000000002E-3</v>
      </c>
      <c r="N81" s="160"/>
      <c r="O81" s="161"/>
      <c r="P81" s="161" t="s">
        <v>3</v>
      </c>
      <c r="Q81" s="161"/>
      <c r="R81" s="161"/>
      <c r="S81" s="162" t="s">
        <v>2</v>
      </c>
      <c r="T81" s="161"/>
      <c r="U81" s="161"/>
      <c r="V81" s="161" t="s">
        <v>3</v>
      </c>
      <c r="W81" s="161"/>
      <c r="X81" s="161"/>
      <c r="Y81" s="163" t="s">
        <v>3</v>
      </c>
    </row>
    <row r="82" spans="1:25" s="159" customFormat="1" ht="18" customHeight="1" x14ac:dyDescent="0.2">
      <c r="A82" s="233">
        <v>76</v>
      </c>
      <c r="B82" s="239" t="s">
        <v>399</v>
      </c>
      <c r="C82" s="278" t="s">
        <v>392</v>
      </c>
      <c r="D82" s="289" t="s">
        <v>238</v>
      </c>
      <c r="E82" s="288" t="s">
        <v>87</v>
      </c>
      <c r="F82" s="288">
        <v>0.8</v>
      </c>
      <c r="G82" s="290">
        <f t="shared" si="11"/>
        <v>1.9800000000000004</v>
      </c>
      <c r="H82" s="290">
        <f t="shared" si="13"/>
        <v>6.6000000000000005</v>
      </c>
      <c r="I82" s="291"/>
      <c r="J82" s="280"/>
      <c r="K82" s="289">
        <v>1.1000000000000001</v>
      </c>
      <c r="L82" s="288">
        <v>1.5</v>
      </c>
      <c r="M82" s="276">
        <f t="shared" si="12"/>
        <v>2.4024000000000007E-3</v>
      </c>
      <c r="N82" s="160"/>
      <c r="O82" s="161"/>
      <c r="P82" s="161" t="s">
        <v>3</v>
      </c>
      <c r="Q82" s="161"/>
      <c r="R82" s="161"/>
      <c r="S82" s="162" t="s">
        <v>2</v>
      </c>
      <c r="T82" s="161"/>
      <c r="U82" s="161"/>
      <c r="V82" s="161" t="s">
        <v>3</v>
      </c>
      <c r="W82" s="161"/>
      <c r="X82" s="161"/>
      <c r="Y82" s="163" t="s">
        <v>3</v>
      </c>
    </row>
    <row r="83" spans="1:25" s="159" customFormat="1" ht="18" customHeight="1" x14ac:dyDescent="0.2">
      <c r="A83" s="233">
        <v>77</v>
      </c>
      <c r="B83" s="239" t="s">
        <v>398</v>
      </c>
      <c r="C83" s="278" t="s">
        <v>392</v>
      </c>
      <c r="D83" s="289" t="s">
        <v>238</v>
      </c>
      <c r="E83" s="288" t="s">
        <v>11</v>
      </c>
      <c r="F83" s="288">
        <v>3</v>
      </c>
      <c r="G83" s="290">
        <f t="shared" si="11"/>
        <v>7.4250000000000007</v>
      </c>
      <c r="H83" s="290">
        <f t="shared" si="13"/>
        <v>24.75</v>
      </c>
      <c r="I83" s="291"/>
      <c r="J83" s="280"/>
      <c r="K83" s="289">
        <v>1.1000000000000001</v>
      </c>
      <c r="L83" s="288">
        <v>1.5</v>
      </c>
      <c r="M83" s="276">
        <f t="shared" si="12"/>
        <v>9.0089999999999996E-3</v>
      </c>
      <c r="N83" s="160"/>
      <c r="O83" s="161"/>
      <c r="P83" s="161" t="s">
        <v>3</v>
      </c>
      <c r="Q83" s="161"/>
      <c r="R83" s="161"/>
      <c r="S83" s="162" t="s">
        <v>2</v>
      </c>
      <c r="T83" s="161"/>
      <c r="U83" s="161"/>
      <c r="V83" s="161" t="s">
        <v>3</v>
      </c>
      <c r="W83" s="161"/>
      <c r="X83" s="161"/>
      <c r="Y83" s="163" t="s">
        <v>3</v>
      </c>
    </row>
    <row r="84" spans="1:25" s="159" customFormat="1" ht="18" customHeight="1" x14ac:dyDescent="0.2">
      <c r="A84" s="233">
        <v>78</v>
      </c>
      <c r="B84" s="239" t="s">
        <v>397</v>
      </c>
      <c r="C84" s="278" t="s">
        <v>392</v>
      </c>
      <c r="D84" s="289" t="s">
        <v>238</v>
      </c>
      <c r="E84" s="288" t="s">
        <v>11</v>
      </c>
      <c r="F84" s="288">
        <v>0.75</v>
      </c>
      <c r="G84" s="290">
        <f t="shared" si="11"/>
        <v>1.8562500000000002</v>
      </c>
      <c r="H84" s="290">
        <f t="shared" si="13"/>
        <v>6.1875</v>
      </c>
      <c r="I84" s="291"/>
      <c r="J84" s="280"/>
      <c r="K84" s="289">
        <v>1.1000000000000001</v>
      </c>
      <c r="L84" s="288">
        <v>1.5</v>
      </c>
      <c r="M84" s="276">
        <f t="shared" si="12"/>
        <v>2.2522499999999999E-3</v>
      </c>
      <c r="N84" s="160"/>
      <c r="O84" s="161"/>
      <c r="P84" s="161" t="s">
        <v>3</v>
      </c>
      <c r="Q84" s="161"/>
      <c r="R84" s="161"/>
      <c r="S84" s="162" t="s">
        <v>2</v>
      </c>
      <c r="T84" s="161"/>
      <c r="U84" s="161"/>
      <c r="V84" s="161" t="s">
        <v>3</v>
      </c>
      <c r="W84" s="161"/>
      <c r="X84" s="161"/>
      <c r="Y84" s="163" t="s">
        <v>3</v>
      </c>
    </row>
    <row r="85" spans="1:25" s="159" customFormat="1" ht="18" customHeight="1" x14ac:dyDescent="0.2">
      <c r="A85" s="233">
        <v>79</v>
      </c>
      <c r="B85" s="239" t="s">
        <v>396</v>
      </c>
      <c r="C85" s="278" t="s">
        <v>392</v>
      </c>
      <c r="D85" s="289" t="s">
        <v>238</v>
      </c>
      <c r="E85" s="288" t="s">
        <v>101</v>
      </c>
      <c r="F85" s="288">
        <v>3</v>
      </c>
      <c r="G85" s="290">
        <f t="shared" si="11"/>
        <v>7.4250000000000007</v>
      </c>
      <c r="H85" s="290">
        <f t="shared" si="13"/>
        <v>24.75</v>
      </c>
      <c r="I85" s="291"/>
      <c r="J85" s="280"/>
      <c r="K85" s="289">
        <v>1.1000000000000001</v>
      </c>
      <c r="L85" s="288">
        <v>1.5</v>
      </c>
      <c r="M85" s="276">
        <f t="shared" si="12"/>
        <v>9.0089999999999996E-3</v>
      </c>
      <c r="N85" s="160" t="s">
        <v>3</v>
      </c>
      <c r="O85" s="161"/>
      <c r="P85" s="161"/>
      <c r="Q85" s="161" t="s">
        <v>3</v>
      </c>
      <c r="R85" s="161"/>
      <c r="S85" s="161"/>
      <c r="T85" s="162" t="s">
        <v>2</v>
      </c>
      <c r="U85" s="161"/>
      <c r="V85" s="161"/>
      <c r="W85" s="161" t="s">
        <v>3</v>
      </c>
      <c r="X85" s="161"/>
      <c r="Y85" s="163"/>
    </row>
    <row r="86" spans="1:25" s="159" customFormat="1" ht="18" customHeight="1" x14ac:dyDescent="0.2">
      <c r="A86" s="233">
        <v>80</v>
      </c>
      <c r="B86" s="239" t="s">
        <v>395</v>
      </c>
      <c r="C86" s="278" t="s">
        <v>392</v>
      </c>
      <c r="D86" s="289" t="s">
        <v>238</v>
      </c>
      <c r="E86" s="288" t="s">
        <v>101</v>
      </c>
      <c r="F86" s="288">
        <v>2.8</v>
      </c>
      <c r="G86" s="290">
        <f t="shared" si="11"/>
        <v>6.9299999999999988</v>
      </c>
      <c r="H86" s="290">
        <f t="shared" si="13"/>
        <v>23.1</v>
      </c>
      <c r="I86" s="291"/>
      <c r="J86" s="280"/>
      <c r="K86" s="289">
        <v>1.1000000000000001</v>
      </c>
      <c r="L86" s="288">
        <v>1.5</v>
      </c>
      <c r="M86" s="276">
        <f t="shared" si="12"/>
        <v>8.4083999999999999E-3</v>
      </c>
      <c r="N86" s="160" t="s">
        <v>3</v>
      </c>
      <c r="O86" s="161"/>
      <c r="P86" s="161"/>
      <c r="Q86" s="161" t="s">
        <v>3</v>
      </c>
      <c r="R86" s="161"/>
      <c r="S86" s="161"/>
      <c r="T86" s="162" t="s">
        <v>2</v>
      </c>
      <c r="U86" s="161"/>
      <c r="V86" s="161"/>
      <c r="W86" s="161" t="s">
        <v>3</v>
      </c>
      <c r="X86" s="161"/>
      <c r="Y86" s="163"/>
    </row>
    <row r="87" spans="1:25" s="159" customFormat="1" ht="18" customHeight="1" x14ac:dyDescent="0.2">
      <c r="A87" s="233">
        <v>81</v>
      </c>
      <c r="B87" s="239" t="s">
        <v>394</v>
      </c>
      <c r="C87" s="278" t="s">
        <v>392</v>
      </c>
      <c r="D87" s="289" t="s">
        <v>238</v>
      </c>
      <c r="E87" s="288" t="s">
        <v>35</v>
      </c>
      <c r="F87" s="288">
        <v>1</v>
      </c>
      <c r="G87" s="290">
        <f t="shared" si="11"/>
        <v>2.4750000000000001</v>
      </c>
      <c r="H87" s="290">
        <f t="shared" si="13"/>
        <v>8.25</v>
      </c>
      <c r="I87" s="291"/>
      <c r="J87" s="280"/>
      <c r="K87" s="289">
        <v>1.1000000000000001</v>
      </c>
      <c r="L87" s="288">
        <v>1.5</v>
      </c>
      <c r="M87" s="276">
        <f t="shared" si="12"/>
        <v>3.0030000000000005E-3</v>
      </c>
      <c r="N87" s="160" t="s">
        <v>3</v>
      </c>
      <c r="O87" s="161"/>
      <c r="P87" s="161"/>
      <c r="Q87" s="161" t="s">
        <v>3</v>
      </c>
      <c r="R87" s="161"/>
      <c r="S87" s="161"/>
      <c r="T87" s="162" t="s">
        <v>2</v>
      </c>
      <c r="U87" s="161"/>
      <c r="V87" s="161"/>
      <c r="W87" s="161" t="s">
        <v>3</v>
      </c>
      <c r="X87" s="161"/>
      <c r="Y87" s="163"/>
    </row>
    <row r="88" spans="1:25" s="159" customFormat="1" ht="18" customHeight="1" x14ac:dyDescent="0.2">
      <c r="A88" s="233">
        <v>82</v>
      </c>
      <c r="B88" s="239" t="s">
        <v>393</v>
      </c>
      <c r="C88" s="278" t="s">
        <v>392</v>
      </c>
      <c r="D88" s="289" t="s">
        <v>238</v>
      </c>
      <c r="E88" s="288" t="s">
        <v>49</v>
      </c>
      <c r="F88" s="288">
        <v>0.9</v>
      </c>
      <c r="G88" s="290">
        <f t="shared" si="11"/>
        <v>2.2275000000000005</v>
      </c>
      <c r="H88" s="290">
        <f>F88*5*K88*L88</f>
        <v>7.4250000000000007</v>
      </c>
      <c r="I88" s="291"/>
      <c r="J88" s="280"/>
      <c r="K88" s="289">
        <v>1.1000000000000001</v>
      </c>
      <c r="L88" s="288">
        <v>1.5</v>
      </c>
      <c r="M88" s="276">
        <f t="shared" si="12"/>
        <v>2.7027000000000002E-3</v>
      </c>
      <c r="N88" s="160"/>
      <c r="O88" s="161" t="s">
        <v>3</v>
      </c>
      <c r="P88" s="161"/>
      <c r="Q88" s="161"/>
      <c r="R88" s="161" t="s">
        <v>3</v>
      </c>
      <c r="S88" s="161"/>
      <c r="T88" s="161"/>
      <c r="U88" s="162" t="s">
        <v>2</v>
      </c>
      <c r="V88" s="161"/>
      <c r="W88" s="161"/>
      <c r="X88" s="161" t="s">
        <v>3</v>
      </c>
      <c r="Y88" s="163"/>
    </row>
    <row r="89" spans="1:25" s="159" customFormat="1" ht="18" customHeight="1" x14ac:dyDescent="0.2">
      <c r="A89" s="233">
        <v>83</v>
      </c>
      <c r="B89" s="239" t="s">
        <v>391</v>
      </c>
      <c r="C89" s="278" t="s">
        <v>12</v>
      </c>
      <c r="D89" s="289">
        <v>42134</v>
      </c>
      <c r="E89" s="288" t="s">
        <v>49</v>
      </c>
      <c r="F89" s="288">
        <v>1</v>
      </c>
      <c r="G89" s="290">
        <f t="shared" si="11"/>
        <v>2.4750000000000001</v>
      </c>
      <c r="H89" s="290">
        <f>F89*5*K89*L89</f>
        <v>8.25</v>
      </c>
      <c r="I89" s="291"/>
      <c r="J89" s="280"/>
      <c r="K89" s="289">
        <v>1.1000000000000001</v>
      </c>
      <c r="L89" s="288">
        <v>1.5</v>
      </c>
      <c r="M89" s="276">
        <f t="shared" si="12"/>
        <v>3.0030000000000005E-3</v>
      </c>
      <c r="N89" s="160"/>
      <c r="O89" s="161" t="s">
        <v>3</v>
      </c>
      <c r="P89" s="161"/>
      <c r="Q89" s="161"/>
      <c r="R89" s="161" t="s">
        <v>3</v>
      </c>
      <c r="S89" s="161"/>
      <c r="T89" s="161"/>
      <c r="U89" s="162" t="s">
        <v>2</v>
      </c>
      <c r="V89" s="161"/>
      <c r="W89" s="161"/>
      <c r="X89" s="161" t="s">
        <v>3</v>
      </c>
      <c r="Y89" s="163"/>
    </row>
    <row r="90" spans="1:25" s="159" customFormat="1" ht="18" customHeight="1" x14ac:dyDescent="0.2">
      <c r="A90" s="233">
        <v>84</v>
      </c>
      <c r="B90" s="239" t="s">
        <v>391</v>
      </c>
      <c r="C90" s="278" t="s">
        <v>12</v>
      </c>
      <c r="D90" s="289">
        <v>42135</v>
      </c>
      <c r="E90" s="288" t="s">
        <v>94</v>
      </c>
      <c r="F90" s="288">
        <v>1</v>
      </c>
      <c r="G90" s="290">
        <f t="shared" si="11"/>
        <v>2.4750000000000001</v>
      </c>
      <c r="H90" s="290"/>
      <c r="I90" s="291">
        <f>F90*20*K90*L90</f>
        <v>33</v>
      </c>
      <c r="J90" s="280"/>
      <c r="K90" s="289">
        <v>1.1000000000000001</v>
      </c>
      <c r="L90" s="288">
        <v>1.5</v>
      </c>
      <c r="M90" s="276">
        <f t="shared" si="12"/>
        <v>3.0030000000000005E-3</v>
      </c>
      <c r="N90" s="160"/>
      <c r="O90" s="161" t="s">
        <v>3</v>
      </c>
      <c r="P90" s="161"/>
      <c r="Q90" s="161"/>
      <c r="R90" s="161" t="s">
        <v>3</v>
      </c>
      <c r="S90" s="161"/>
      <c r="T90" s="161"/>
      <c r="U90" s="162" t="s">
        <v>5</v>
      </c>
      <c r="V90" s="161"/>
      <c r="W90" s="161"/>
      <c r="X90" s="161" t="s">
        <v>3</v>
      </c>
      <c r="Y90" s="163"/>
    </row>
    <row r="91" spans="1:25" s="159" customFormat="1" ht="18" customHeight="1" x14ac:dyDescent="0.2">
      <c r="A91" s="233">
        <v>85</v>
      </c>
      <c r="B91" s="239" t="s">
        <v>390</v>
      </c>
      <c r="C91" s="278" t="s">
        <v>384</v>
      </c>
      <c r="D91" s="289">
        <v>46046</v>
      </c>
      <c r="E91" s="288" t="s">
        <v>22</v>
      </c>
      <c r="F91" s="288">
        <v>3</v>
      </c>
      <c r="G91" s="290">
        <f t="shared" si="11"/>
        <v>6.75</v>
      </c>
      <c r="H91" s="290">
        <f>F91*5*K91*L91</f>
        <v>22.5</v>
      </c>
      <c r="I91" s="291"/>
      <c r="J91" s="280"/>
      <c r="K91" s="289">
        <v>1</v>
      </c>
      <c r="L91" s="288">
        <v>1.5</v>
      </c>
      <c r="M91" s="276">
        <f t="shared" si="12"/>
        <v>8.1899999999999994E-3</v>
      </c>
      <c r="N91" s="160"/>
      <c r="O91" s="161"/>
      <c r="P91" s="161" t="s">
        <v>3</v>
      </c>
      <c r="Q91" s="161"/>
      <c r="R91" s="161"/>
      <c r="S91" s="161" t="s">
        <v>3</v>
      </c>
      <c r="T91" s="161"/>
      <c r="U91" s="161"/>
      <c r="V91" s="162" t="s">
        <v>2</v>
      </c>
      <c r="W91" s="161"/>
      <c r="X91" s="161"/>
      <c r="Y91" s="163" t="s">
        <v>3</v>
      </c>
    </row>
    <row r="92" spans="1:25" s="159" customFormat="1" ht="18" customHeight="1" x14ac:dyDescent="0.2">
      <c r="A92" s="233">
        <v>86</v>
      </c>
      <c r="B92" s="308" t="s">
        <v>378</v>
      </c>
      <c r="C92" s="278" t="s">
        <v>240</v>
      </c>
      <c r="D92" s="289">
        <v>44276</v>
      </c>
      <c r="E92" s="288" t="s">
        <v>49</v>
      </c>
      <c r="F92" s="288">
        <v>2</v>
      </c>
      <c r="G92" s="290">
        <f t="shared" si="11"/>
        <v>1.98</v>
      </c>
      <c r="H92" s="290">
        <f t="shared" ref="H92:H93" si="14">F92*5*K92*L92</f>
        <v>6.6</v>
      </c>
      <c r="I92" s="291"/>
      <c r="J92" s="280"/>
      <c r="K92" s="289">
        <v>1.1000000000000001</v>
      </c>
      <c r="L92" s="288">
        <v>0.6</v>
      </c>
      <c r="M92" s="276">
        <f t="shared" si="12"/>
        <v>2.4024000000000003E-3</v>
      </c>
      <c r="N92" s="160"/>
      <c r="O92" s="161" t="s">
        <v>3</v>
      </c>
      <c r="P92" s="161"/>
      <c r="Q92" s="161"/>
      <c r="R92" s="161" t="s">
        <v>3</v>
      </c>
      <c r="S92" s="161"/>
      <c r="T92" s="161"/>
      <c r="U92" s="162" t="s">
        <v>2</v>
      </c>
      <c r="V92" s="161"/>
      <c r="W92" s="161"/>
      <c r="X92" s="161" t="s">
        <v>3</v>
      </c>
      <c r="Y92" s="163"/>
    </row>
    <row r="93" spans="1:25" s="159" customFormat="1" ht="30.75" customHeight="1" x14ac:dyDescent="0.2">
      <c r="A93" s="233">
        <v>87</v>
      </c>
      <c r="B93" s="286" t="s">
        <v>389</v>
      </c>
      <c r="C93" s="309" t="s">
        <v>140</v>
      </c>
      <c r="D93" s="289" t="s">
        <v>238</v>
      </c>
      <c r="E93" s="288" t="s">
        <v>111</v>
      </c>
      <c r="F93" s="288">
        <v>3</v>
      </c>
      <c r="G93" s="290">
        <f t="shared" si="11"/>
        <v>4.5</v>
      </c>
      <c r="H93" s="290">
        <f t="shared" si="14"/>
        <v>15</v>
      </c>
      <c r="I93" s="291"/>
      <c r="J93" s="280"/>
      <c r="K93" s="289">
        <v>1</v>
      </c>
      <c r="L93" s="288">
        <v>1</v>
      </c>
      <c r="M93" s="276">
        <f t="shared" si="12"/>
        <v>5.4599999999999996E-3</v>
      </c>
      <c r="N93" s="160"/>
      <c r="O93" s="161" t="s">
        <v>3</v>
      </c>
      <c r="P93" s="161"/>
      <c r="Q93" s="161"/>
      <c r="R93" s="161" t="s">
        <v>3</v>
      </c>
      <c r="S93" s="161"/>
      <c r="T93" s="161"/>
      <c r="U93" s="162" t="s">
        <v>2</v>
      </c>
      <c r="V93" s="161"/>
      <c r="W93" s="161"/>
      <c r="X93" s="161" t="s">
        <v>3</v>
      </c>
      <c r="Y93" s="163"/>
    </row>
    <row r="94" spans="1:25" s="159" customFormat="1" ht="18" customHeight="1" x14ac:dyDescent="0.2">
      <c r="A94" s="233">
        <v>88</v>
      </c>
      <c r="B94" s="286" t="s">
        <v>388</v>
      </c>
      <c r="C94" s="309" t="s">
        <v>140</v>
      </c>
      <c r="D94" s="289" t="s">
        <v>238</v>
      </c>
      <c r="E94" s="288" t="s">
        <v>111</v>
      </c>
      <c r="F94" s="288">
        <v>2</v>
      </c>
      <c r="G94" s="290">
        <f t="shared" si="11"/>
        <v>3</v>
      </c>
      <c r="H94" s="290">
        <f>F94*5*K94*L94</f>
        <v>10</v>
      </c>
      <c r="I94" s="291"/>
      <c r="J94" s="280"/>
      <c r="K94" s="289">
        <v>1</v>
      </c>
      <c r="L94" s="288">
        <v>1</v>
      </c>
      <c r="M94" s="276">
        <f t="shared" si="12"/>
        <v>3.64E-3</v>
      </c>
      <c r="N94" s="160"/>
      <c r="O94" s="161" t="s">
        <v>3</v>
      </c>
      <c r="P94" s="161"/>
      <c r="Q94" s="161"/>
      <c r="R94" s="161" t="s">
        <v>3</v>
      </c>
      <c r="S94" s="161"/>
      <c r="T94" s="161"/>
      <c r="U94" s="162" t="s">
        <v>2</v>
      </c>
      <c r="V94" s="161"/>
      <c r="W94" s="161"/>
      <c r="X94" s="161" t="s">
        <v>3</v>
      </c>
      <c r="Y94" s="163"/>
    </row>
    <row r="95" spans="1:25" s="159" customFormat="1" ht="18" customHeight="1" x14ac:dyDescent="0.2">
      <c r="A95" s="233">
        <v>89</v>
      </c>
      <c r="B95" s="239" t="s">
        <v>385</v>
      </c>
      <c r="C95" s="278" t="s">
        <v>387</v>
      </c>
      <c r="D95" s="289">
        <v>46126</v>
      </c>
      <c r="E95" s="288" t="s">
        <v>239</v>
      </c>
      <c r="F95" s="288">
        <v>1</v>
      </c>
      <c r="G95" s="290">
        <f t="shared" si="11"/>
        <v>2.4750000000000001</v>
      </c>
      <c r="H95" s="290"/>
      <c r="I95" s="291"/>
      <c r="J95" s="280">
        <f t="shared" ref="J95" si="15">F95*30*K95*L95</f>
        <v>49.5</v>
      </c>
      <c r="K95" s="289">
        <v>1.1000000000000001</v>
      </c>
      <c r="L95" s="288">
        <v>1.5</v>
      </c>
      <c r="M95" s="276">
        <f t="shared" si="12"/>
        <v>3.0030000000000005E-3</v>
      </c>
      <c r="N95" s="160" t="s">
        <v>3</v>
      </c>
      <c r="O95" s="161"/>
      <c r="P95" s="161"/>
      <c r="Q95" s="161" t="s">
        <v>3</v>
      </c>
      <c r="R95" s="161"/>
      <c r="S95" s="161"/>
      <c r="T95" s="161" t="s">
        <v>3</v>
      </c>
      <c r="U95" s="161"/>
      <c r="V95" s="161"/>
      <c r="W95" s="162" t="s">
        <v>568</v>
      </c>
      <c r="X95" s="161"/>
      <c r="Y95" s="163"/>
    </row>
    <row r="96" spans="1:25" s="159" customFormat="1" ht="18" customHeight="1" x14ac:dyDescent="0.2">
      <c r="A96" s="233">
        <v>90</v>
      </c>
      <c r="B96" s="239" t="s">
        <v>385</v>
      </c>
      <c r="C96" s="278" t="s">
        <v>386</v>
      </c>
      <c r="D96" s="289">
        <v>46122</v>
      </c>
      <c r="E96" s="288" t="s">
        <v>35</v>
      </c>
      <c r="F96" s="288">
        <v>1</v>
      </c>
      <c r="G96" s="290">
        <f t="shared" si="11"/>
        <v>2.4750000000000001</v>
      </c>
      <c r="H96" s="290">
        <f>F96*5*K96*L96</f>
        <v>8.25</v>
      </c>
      <c r="I96" s="291"/>
      <c r="J96" s="280"/>
      <c r="K96" s="289">
        <v>1.1000000000000001</v>
      </c>
      <c r="L96" s="288">
        <v>1.5</v>
      </c>
      <c r="M96" s="276">
        <f t="shared" si="12"/>
        <v>3.0030000000000005E-3</v>
      </c>
      <c r="N96" s="160" t="s">
        <v>3</v>
      </c>
      <c r="O96" s="161"/>
      <c r="P96" s="161"/>
      <c r="Q96" s="161" t="s">
        <v>3</v>
      </c>
      <c r="R96" s="161"/>
      <c r="S96" s="161"/>
      <c r="T96" s="162" t="s">
        <v>2</v>
      </c>
      <c r="U96" s="161"/>
      <c r="V96" s="161"/>
      <c r="W96" s="161" t="s">
        <v>3</v>
      </c>
      <c r="X96" s="161"/>
      <c r="Y96" s="163"/>
    </row>
    <row r="97" spans="1:25" s="159" customFormat="1" ht="18" customHeight="1" x14ac:dyDescent="0.2">
      <c r="A97" s="233">
        <v>91</v>
      </c>
      <c r="B97" s="239" t="s">
        <v>385</v>
      </c>
      <c r="C97" s="278" t="s">
        <v>384</v>
      </c>
      <c r="D97" s="289" t="s">
        <v>238</v>
      </c>
      <c r="E97" s="288" t="s">
        <v>7</v>
      </c>
      <c r="F97" s="288">
        <v>1</v>
      </c>
      <c r="G97" s="290">
        <f t="shared" si="11"/>
        <v>2.4750000000000001</v>
      </c>
      <c r="H97" s="290">
        <f t="shared" ref="H97:H101" si="16">F97*5*K97*L97</f>
        <v>8.25</v>
      </c>
      <c r="I97" s="291"/>
      <c r="J97" s="280"/>
      <c r="K97" s="289">
        <v>1.1000000000000001</v>
      </c>
      <c r="L97" s="288">
        <v>1.5</v>
      </c>
      <c r="M97" s="276">
        <f t="shared" si="12"/>
        <v>3.0030000000000005E-3</v>
      </c>
      <c r="N97" s="160"/>
      <c r="O97" s="161" t="s">
        <v>3</v>
      </c>
      <c r="P97" s="161"/>
      <c r="Q97" s="161"/>
      <c r="R97" s="161" t="s">
        <v>3</v>
      </c>
      <c r="S97" s="161"/>
      <c r="T97" s="161"/>
      <c r="U97" s="161" t="s">
        <v>3</v>
      </c>
      <c r="V97" s="161"/>
      <c r="W97" s="161"/>
      <c r="X97" s="162" t="s">
        <v>2</v>
      </c>
      <c r="Y97" s="163"/>
    </row>
    <row r="98" spans="1:25" s="159" customFormat="1" ht="33" customHeight="1" x14ac:dyDescent="0.2">
      <c r="A98" s="233">
        <v>92</v>
      </c>
      <c r="B98" s="286" t="s">
        <v>468</v>
      </c>
      <c r="C98" s="278" t="s">
        <v>383</v>
      </c>
      <c r="D98" s="289">
        <v>44369</v>
      </c>
      <c r="E98" s="288" t="s">
        <v>382</v>
      </c>
      <c r="F98" s="288">
        <v>1.5</v>
      </c>
      <c r="G98" s="290">
        <f t="shared" si="11"/>
        <v>1.4850000000000001</v>
      </c>
      <c r="H98" s="290">
        <f t="shared" si="16"/>
        <v>4.95</v>
      </c>
      <c r="I98" s="291"/>
      <c r="J98" s="280"/>
      <c r="K98" s="289">
        <v>1.1000000000000001</v>
      </c>
      <c r="L98" s="288">
        <v>0.6</v>
      </c>
      <c r="M98" s="276">
        <f t="shared" si="12"/>
        <v>1.8017999999999999E-3</v>
      </c>
      <c r="N98" s="160" t="s">
        <v>3</v>
      </c>
      <c r="O98" s="161"/>
      <c r="P98" s="161"/>
      <c r="Q98" s="161" t="s">
        <v>3</v>
      </c>
      <c r="R98" s="161"/>
      <c r="S98" s="161"/>
      <c r="T98" s="162" t="s">
        <v>2</v>
      </c>
      <c r="U98" s="161"/>
      <c r="V98" s="161"/>
      <c r="W98" s="161" t="s">
        <v>3</v>
      </c>
      <c r="X98" s="161"/>
      <c r="Y98" s="163"/>
    </row>
    <row r="99" spans="1:25" s="159" customFormat="1" ht="33.75" customHeight="1" x14ac:dyDescent="0.2">
      <c r="A99" s="233">
        <v>93</v>
      </c>
      <c r="B99" s="286" t="s">
        <v>469</v>
      </c>
      <c r="C99" s="278" t="s">
        <v>242</v>
      </c>
      <c r="D99" s="289">
        <v>46017</v>
      </c>
      <c r="E99" s="288" t="s">
        <v>27</v>
      </c>
      <c r="F99" s="288">
        <v>3</v>
      </c>
      <c r="G99" s="290">
        <f t="shared" si="11"/>
        <v>4.5</v>
      </c>
      <c r="H99" s="290">
        <f t="shared" si="16"/>
        <v>15</v>
      </c>
      <c r="I99" s="291"/>
      <c r="J99" s="280"/>
      <c r="K99" s="289">
        <v>1</v>
      </c>
      <c r="L99" s="288">
        <v>1</v>
      </c>
      <c r="M99" s="276">
        <f t="shared" si="12"/>
        <v>5.4599999999999996E-3</v>
      </c>
      <c r="N99" s="160"/>
      <c r="O99" s="161"/>
      <c r="P99" s="161" t="s">
        <v>3</v>
      </c>
      <c r="Q99" s="161"/>
      <c r="R99" s="161"/>
      <c r="S99" s="162" t="s">
        <v>2</v>
      </c>
      <c r="T99" s="161"/>
      <c r="U99" s="161"/>
      <c r="V99" s="161" t="s">
        <v>3</v>
      </c>
      <c r="W99" s="161"/>
      <c r="X99" s="161"/>
      <c r="Y99" s="163" t="s">
        <v>3</v>
      </c>
    </row>
    <row r="100" spans="1:25" s="159" customFormat="1" ht="33.75" customHeight="1" x14ac:dyDescent="0.2">
      <c r="A100" s="233">
        <v>94</v>
      </c>
      <c r="B100" s="286" t="s">
        <v>380</v>
      </c>
      <c r="C100" s="309" t="s">
        <v>381</v>
      </c>
      <c r="D100" s="289" t="s">
        <v>238</v>
      </c>
      <c r="E100" s="288" t="s">
        <v>237</v>
      </c>
      <c r="F100" s="288">
        <v>4</v>
      </c>
      <c r="G100" s="290">
        <f t="shared" si="11"/>
        <v>6</v>
      </c>
      <c r="H100" s="290">
        <f t="shared" si="16"/>
        <v>20</v>
      </c>
      <c r="I100" s="291"/>
      <c r="J100" s="280"/>
      <c r="K100" s="289">
        <v>1</v>
      </c>
      <c r="L100" s="288">
        <v>1</v>
      </c>
      <c r="M100" s="276">
        <f t="shared" si="12"/>
        <v>7.28E-3</v>
      </c>
      <c r="N100" s="160"/>
      <c r="O100" s="161"/>
      <c r="P100" s="161" t="s">
        <v>3</v>
      </c>
      <c r="Q100" s="161"/>
      <c r="R100" s="161"/>
      <c r="S100" s="162" t="s">
        <v>2</v>
      </c>
      <c r="T100" s="161"/>
      <c r="U100" s="161"/>
      <c r="V100" s="161" t="s">
        <v>3</v>
      </c>
      <c r="W100" s="161"/>
      <c r="X100" s="161"/>
      <c r="Y100" s="163" t="s">
        <v>3</v>
      </c>
    </row>
    <row r="101" spans="1:25" s="159" customFormat="1" ht="33.75" customHeight="1" x14ac:dyDescent="0.2">
      <c r="A101" s="233">
        <v>95</v>
      </c>
      <c r="B101" s="286" t="s">
        <v>380</v>
      </c>
      <c r="C101" s="310" t="s">
        <v>379</v>
      </c>
      <c r="D101" s="289" t="s">
        <v>238</v>
      </c>
      <c r="E101" s="288" t="s">
        <v>237</v>
      </c>
      <c r="F101" s="288">
        <v>4</v>
      </c>
      <c r="G101" s="290">
        <f t="shared" si="11"/>
        <v>3.5999999999999996</v>
      </c>
      <c r="H101" s="290">
        <f t="shared" si="16"/>
        <v>12</v>
      </c>
      <c r="I101" s="291"/>
      <c r="J101" s="280"/>
      <c r="K101" s="289">
        <v>1</v>
      </c>
      <c r="L101" s="288">
        <v>0.6</v>
      </c>
      <c r="M101" s="276">
        <f t="shared" si="12"/>
        <v>4.3679999999999995E-3</v>
      </c>
      <c r="N101" s="160"/>
      <c r="O101" s="161"/>
      <c r="P101" s="161" t="s">
        <v>3</v>
      </c>
      <c r="Q101" s="161"/>
      <c r="R101" s="161"/>
      <c r="S101" s="162" t="s">
        <v>2</v>
      </c>
      <c r="T101" s="161"/>
      <c r="U101" s="161"/>
      <c r="V101" s="161" t="s">
        <v>3</v>
      </c>
      <c r="W101" s="161"/>
      <c r="X101" s="161"/>
      <c r="Y101" s="163" t="s">
        <v>3</v>
      </c>
    </row>
    <row r="102" spans="1:25" s="159" customFormat="1" ht="18" customHeight="1" x14ac:dyDescent="0.2">
      <c r="A102" s="233">
        <v>96</v>
      </c>
      <c r="B102" s="308" t="s">
        <v>378</v>
      </c>
      <c r="C102" s="244" t="s">
        <v>241</v>
      </c>
      <c r="D102" s="289" t="s">
        <v>238</v>
      </c>
      <c r="E102" s="288" t="s">
        <v>377</v>
      </c>
      <c r="F102" s="288">
        <v>2</v>
      </c>
      <c r="G102" s="290">
        <f t="shared" si="11"/>
        <v>1.7999999999999998</v>
      </c>
      <c r="H102" s="290"/>
      <c r="I102" s="291">
        <f>F102*20*K102*L102</f>
        <v>24</v>
      </c>
      <c r="J102" s="280"/>
      <c r="K102" s="289">
        <v>1</v>
      </c>
      <c r="L102" s="288">
        <v>0.6</v>
      </c>
      <c r="M102" s="276">
        <f t="shared" si="12"/>
        <v>2.1839999999999997E-3</v>
      </c>
      <c r="N102" s="160"/>
      <c r="O102" s="311"/>
      <c r="P102" s="161" t="s">
        <v>3</v>
      </c>
      <c r="Q102" s="161"/>
      <c r="R102" s="161"/>
      <c r="S102" s="161" t="s">
        <v>3</v>
      </c>
      <c r="T102" s="161"/>
      <c r="U102" s="161"/>
      <c r="V102" s="161" t="s">
        <v>3</v>
      </c>
      <c r="W102" s="161"/>
      <c r="X102" s="162"/>
      <c r="Y102" s="281" t="s">
        <v>5</v>
      </c>
    </row>
    <row r="103" spans="1:25" s="159" customFormat="1" ht="18" customHeight="1" x14ac:dyDescent="0.2">
      <c r="A103" s="233">
        <v>96</v>
      </c>
      <c r="B103" s="308" t="s">
        <v>560</v>
      </c>
      <c r="C103" s="244" t="s">
        <v>561</v>
      </c>
      <c r="D103" s="289">
        <v>45042</v>
      </c>
      <c r="E103" s="288" t="s">
        <v>377</v>
      </c>
      <c r="F103" s="288">
        <v>2</v>
      </c>
      <c r="G103" s="290">
        <f>F103*1.5*K103*L103</f>
        <v>1.7999999999999998</v>
      </c>
      <c r="H103" s="290"/>
      <c r="I103" s="291">
        <f>F103*20*K103*L103</f>
        <v>24</v>
      </c>
      <c r="J103" s="280"/>
      <c r="K103" s="289">
        <v>1</v>
      </c>
      <c r="L103" s="288">
        <v>0.6</v>
      </c>
      <c r="M103" s="276">
        <f>F103*K103*L103*0.00182</f>
        <v>2.1839999999999997E-3</v>
      </c>
      <c r="N103" s="160"/>
      <c r="O103" s="311"/>
      <c r="P103" s="161" t="s">
        <v>3</v>
      </c>
      <c r="Q103" s="161"/>
      <c r="R103" s="161"/>
      <c r="S103" s="161" t="s">
        <v>3</v>
      </c>
      <c r="T103" s="161"/>
      <c r="U103" s="161"/>
      <c r="V103" s="162" t="s">
        <v>5</v>
      </c>
      <c r="W103" s="161"/>
      <c r="X103" s="162"/>
      <c r="Y103" s="163" t="s">
        <v>3</v>
      </c>
    </row>
    <row r="104" spans="1:25" s="159" customFormat="1" ht="18" customHeight="1" x14ac:dyDescent="0.25">
      <c r="A104" s="233">
        <v>97</v>
      </c>
      <c r="B104" s="308" t="s">
        <v>376</v>
      </c>
      <c r="C104" s="278" t="s">
        <v>112</v>
      </c>
      <c r="D104" s="289" t="s">
        <v>238</v>
      </c>
      <c r="E104" s="256" t="s">
        <v>32</v>
      </c>
      <c r="F104" s="288">
        <v>4</v>
      </c>
      <c r="G104" s="290">
        <f t="shared" ref="G104:G167" si="17">F104*1.5*K104*L104</f>
        <v>9</v>
      </c>
      <c r="H104" s="290">
        <f>F104*5*K104*L104</f>
        <v>30</v>
      </c>
      <c r="I104" s="291"/>
      <c r="J104" s="280"/>
      <c r="K104" s="289">
        <v>1</v>
      </c>
      <c r="L104" s="288">
        <v>1.5</v>
      </c>
      <c r="M104" s="276">
        <f t="shared" ref="M104:M167" si="18">F104*K104*L104*0.00182</f>
        <v>1.0919999999999999E-2</v>
      </c>
      <c r="N104" s="312"/>
      <c r="O104" s="161" t="s">
        <v>3</v>
      </c>
      <c r="P104" s="313"/>
      <c r="Q104" s="313"/>
      <c r="R104" s="314" t="s">
        <v>2</v>
      </c>
      <c r="S104" s="313"/>
      <c r="T104" s="313"/>
      <c r="U104" s="161" t="s">
        <v>3</v>
      </c>
      <c r="V104" s="313"/>
      <c r="W104" s="313"/>
      <c r="X104" s="161" t="s">
        <v>3</v>
      </c>
      <c r="Y104" s="315"/>
    </row>
    <row r="105" spans="1:25" s="159" customFormat="1" ht="18" customHeight="1" x14ac:dyDescent="0.25">
      <c r="A105" s="233">
        <v>98</v>
      </c>
      <c r="B105" s="308" t="s">
        <v>375</v>
      </c>
      <c r="C105" s="278" t="s">
        <v>112</v>
      </c>
      <c r="D105" s="289" t="s">
        <v>238</v>
      </c>
      <c r="E105" s="256" t="s">
        <v>47</v>
      </c>
      <c r="F105" s="288">
        <v>1.7</v>
      </c>
      <c r="G105" s="290">
        <f t="shared" si="17"/>
        <v>3.8249999999999997</v>
      </c>
      <c r="H105" s="290">
        <f>F105*5*K105*L105</f>
        <v>12.75</v>
      </c>
      <c r="I105" s="291">
        <f t="shared" ref="I105" si="19">F105*20*K105*L105</f>
        <v>51</v>
      </c>
      <c r="J105" s="280"/>
      <c r="K105" s="289">
        <v>1</v>
      </c>
      <c r="L105" s="288">
        <v>1.5</v>
      </c>
      <c r="M105" s="276">
        <f t="shared" si="18"/>
        <v>4.6409999999999993E-3</v>
      </c>
      <c r="N105" s="312"/>
      <c r="O105" s="161" t="s">
        <v>3</v>
      </c>
      <c r="P105" s="313"/>
      <c r="Q105" s="313"/>
      <c r="R105" s="314" t="s">
        <v>5</v>
      </c>
      <c r="S105" s="313"/>
      <c r="T105" s="313"/>
      <c r="U105" s="161" t="s">
        <v>3</v>
      </c>
      <c r="V105" s="313"/>
      <c r="W105" s="313"/>
      <c r="X105" s="161" t="s">
        <v>3</v>
      </c>
      <c r="Y105" s="315"/>
    </row>
    <row r="106" spans="1:25" s="159" customFormat="1" ht="18" customHeight="1" x14ac:dyDescent="0.25">
      <c r="A106" s="233">
        <v>99</v>
      </c>
      <c r="B106" s="308" t="s">
        <v>374</v>
      </c>
      <c r="C106" s="278" t="s">
        <v>112</v>
      </c>
      <c r="D106" s="289">
        <v>44517</v>
      </c>
      <c r="E106" s="256" t="s">
        <v>119</v>
      </c>
      <c r="F106" s="288">
        <v>2.5</v>
      </c>
      <c r="G106" s="290">
        <f t="shared" si="17"/>
        <v>5.625</v>
      </c>
      <c r="H106" s="290">
        <f>F106*5*K106*L106</f>
        <v>18.75</v>
      </c>
      <c r="I106" s="291"/>
      <c r="J106" s="280"/>
      <c r="K106" s="289">
        <v>1</v>
      </c>
      <c r="L106" s="288">
        <v>1.5</v>
      </c>
      <c r="M106" s="276">
        <f t="shared" si="18"/>
        <v>6.8250000000000003E-3</v>
      </c>
      <c r="N106" s="312"/>
      <c r="O106" s="161" t="s">
        <v>3</v>
      </c>
      <c r="P106" s="313"/>
      <c r="Q106" s="313"/>
      <c r="R106" s="314" t="s">
        <v>2</v>
      </c>
      <c r="S106" s="313"/>
      <c r="T106" s="313"/>
      <c r="U106" s="161" t="s">
        <v>3</v>
      </c>
      <c r="V106" s="313"/>
      <c r="W106" s="313"/>
      <c r="X106" s="161" t="s">
        <v>3</v>
      </c>
      <c r="Y106" s="315"/>
    </row>
    <row r="107" spans="1:25" s="159" customFormat="1" ht="18" customHeight="1" x14ac:dyDescent="0.25">
      <c r="A107" s="233">
        <v>100</v>
      </c>
      <c r="B107" s="308" t="s">
        <v>373</v>
      </c>
      <c r="C107" s="278" t="s">
        <v>112</v>
      </c>
      <c r="D107" s="289" t="s">
        <v>238</v>
      </c>
      <c r="E107" s="256" t="s">
        <v>32</v>
      </c>
      <c r="F107" s="288">
        <v>2.1</v>
      </c>
      <c r="G107" s="290">
        <f t="shared" si="17"/>
        <v>4.7250000000000005</v>
      </c>
      <c r="H107" s="290">
        <f t="shared" ref="H107:H116" si="20">F107*5*K107*L107</f>
        <v>15.75</v>
      </c>
      <c r="I107" s="291"/>
      <c r="J107" s="280"/>
      <c r="K107" s="289">
        <v>1</v>
      </c>
      <c r="L107" s="288">
        <v>1.5</v>
      </c>
      <c r="M107" s="276">
        <f t="shared" si="18"/>
        <v>5.7330000000000002E-3</v>
      </c>
      <c r="N107" s="312"/>
      <c r="O107" s="161" t="s">
        <v>3</v>
      </c>
      <c r="P107" s="313"/>
      <c r="Q107" s="313"/>
      <c r="R107" s="314" t="s">
        <v>2</v>
      </c>
      <c r="S107" s="313"/>
      <c r="T107" s="313"/>
      <c r="U107" s="161" t="s">
        <v>3</v>
      </c>
      <c r="V107" s="313"/>
      <c r="W107" s="313"/>
      <c r="X107" s="161" t="s">
        <v>3</v>
      </c>
      <c r="Y107" s="315"/>
    </row>
    <row r="108" spans="1:25" s="159" customFormat="1" ht="18" customHeight="1" x14ac:dyDescent="0.25">
      <c r="A108" s="233">
        <v>101</v>
      </c>
      <c r="B108" s="308" t="s">
        <v>372</v>
      </c>
      <c r="C108" s="278" t="s">
        <v>112</v>
      </c>
      <c r="D108" s="289">
        <v>44532</v>
      </c>
      <c r="E108" s="256" t="s">
        <v>119</v>
      </c>
      <c r="F108" s="288">
        <v>1.3</v>
      </c>
      <c r="G108" s="290">
        <f t="shared" si="17"/>
        <v>2.9250000000000003</v>
      </c>
      <c r="H108" s="290">
        <f t="shared" si="20"/>
        <v>9.75</v>
      </c>
      <c r="I108" s="291"/>
      <c r="J108" s="280"/>
      <c r="K108" s="289">
        <v>1</v>
      </c>
      <c r="L108" s="288">
        <v>1.5</v>
      </c>
      <c r="M108" s="276">
        <f t="shared" si="18"/>
        <v>3.5490000000000005E-3</v>
      </c>
      <c r="N108" s="312"/>
      <c r="O108" s="161" t="s">
        <v>3</v>
      </c>
      <c r="P108" s="313"/>
      <c r="Q108" s="313"/>
      <c r="R108" s="314" t="s">
        <v>2</v>
      </c>
      <c r="S108" s="313"/>
      <c r="T108" s="313"/>
      <c r="U108" s="161" t="s">
        <v>3</v>
      </c>
      <c r="V108" s="313"/>
      <c r="W108" s="313"/>
      <c r="X108" s="161" t="s">
        <v>3</v>
      </c>
      <c r="Y108" s="315"/>
    </row>
    <row r="109" spans="1:25" s="159" customFormat="1" ht="18" customHeight="1" x14ac:dyDescent="0.25">
      <c r="A109" s="233">
        <v>102</v>
      </c>
      <c r="B109" s="308" t="s">
        <v>371</v>
      </c>
      <c r="C109" s="278" t="s">
        <v>112</v>
      </c>
      <c r="D109" s="289">
        <v>44484</v>
      </c>
      <c r="E109" s="256" t="s">
        <v>119</v>
      </c>
      <c r="F109" s="288">
        <v>1</v>
      </c>
      <c r="G109" s="290">
        <f t="shared" si="17"/>
        <v>2.25</v>
      </c>
      <c r="H109" s="290">
        <f t="shared" si="20"/>
        <v>7.5</v>
      </c>
      <c r="I109" s="291"/>
      <c r="J109" s="280"/>
      <c r="K109" s="289">
        <v>1</v>
      </c>
      <c r="L109" s="288">
        <v>1.5</v>
      </c>
      <c r="M109" s="276">
        <f t="shared" si="18"/>
        <v>2.7299999999999998E-3</v>
      </c>
      <c r="N109" s="312"/>
      <c r="O109" s="161" t="s">
        <v>3</v>
      </c>
      <c r="P109" s="313"/>
      <c r="Q109" s="313"/>
      <c r="R109" s="314" t="s">
        <v>2</v>
      </c>
      <c r="S109" s="313"/>
      <c r="T109" s="313"/>
      <c r="U109" s="161" t="s">
        <v>3</v>
      </c>
      <c r="V109" s="313"/>
      <c r="W109" s="313"/>
      <c r="X109" s="161" t="s">
        <v>3</v>
      </c>
      <c r="Y109" s="315"/>
    </row>
    <row r="110" spans="1:25" s="159" customFormat="1" ht="18" customHeight="1" x14ac:dyDescent="0.25">
      <c r="A110" s="233">
        <v>103</v>
      </c>
      <c r="B110" s="308" t="s">
        <v>370</v>
      </c>
      <c r="C110" s="278" t="s">
        <v>112</v>
      </c>
      <c r="D110" s="289" t="s">
        <v>238</v>
      </c>
      <c r="E110" s="256" t="s">
        <v>11</v>
      </c>
      <c r="F110" s="288">
        <v>1</v>
      </c>
      <c r="G110" s="290">
        <f t="shared" si="17"/>
        <v>2.25</v>
      </c>
      <c r="H110" s="290">
        <f t="shared" si="20"/>
        <v>7.5</v>
      </c>
      <c r="I110" s="291"/>
      <c r="J110" s="280"/>
      <c r="K110" s="289">
        <v>1</v>
      </c>
      <c r="L110" s="288">
        <v>1.5</v>
      </c>
      <c r="M110" s="276">
        <f t="shared" si="18"/>
        <v>2.7299999999999998E-3</v>
      </c>
      <c r="N110" s="312"/>
      <c r="O110" s="313"/>
      <c r="P110" s="161" t="s">
        <v>3</v>
      </c>
      <c r="Q110" s="313"/>
      <c r="R110" s="313"/>
      <c r="S110" s="314" t="s">
        <v>2</v>
      </c>
      <c r="T110" s="313"/>
      <c r="U110" s="313"/>
      <c r="V110" s="161" t="s">
        <v>3</v>
      </c>
      <c r="W110" s="313"/>
      <c r="X110" s="313"/>
      <c r="Y110" s="163" t="s">
        <v>3</v>
      </c>
    </row>
    <row r="111" spans="1:25" s="159" customFormat="1" ht="18" customHeight="1" x14ac:dyDescent="0.25">
      <c r="A111" s="233">
        <v>104</v>
      </c>
      <c r="B111" s="308" t="s">
        <v>369</v>
      </c>
      <c r="C111" s="278" t="s">
        <v>112</v>
      </c>
      <c r="D111" s="289" t="s">
        <v>238</v>
      </c>
      <c r="E111" s="256" t="s">
        <v>87</v>
      </c>
      <c r="F111" s="288">
        <v>4</v>
      </c>
      <c r="G111" s="290">
        <f t="shared" si="17"/>
        <v>9</v>
      </c>
      <c r="H111" s="290">
        <f t="shared" si="20"/>
        <v>30</v>
      </c>
      <c r="I111" s="291"/>
      <c r="J111" s="280"/>
      <c r="K111" s="289">
        <v>1</v>
      </c>
      <c r="L111" s="288">
        <v>1.5</v>
      </c>
      <c r="M111" s="276">
        <f t="shared" si="18"/>
        <v>1.0919999999999999E-2</v>
      </c>
      <c r="N111" s="312"/>
      <c r="O111" s="313"/>
      <c r="P111" s="161" t="s">
        <v>3</v>
      </c>
      <c r="Q111" s="313"/>
      <c r="R111" s="313"/>
      <c r="S111" s="314" t="s">
        <v>2</v>
      </c>
      <c r="T111" s="313"/>
      <c r="U111" s="313"/>
      <c r="V111" s="161" t="s">
        <v>3</v>
      </c>
      <c r="W111" s="313"/>
      <c r="X111" s="313"/>
      <c r="Y111" s="163" t="s">
        <v>3</v>
      </c>
    </row>
    <row r="112" spans="1:25" s="159" customFormat="1" ht="18" customHeight="1" x14ac:dyDescent="0.25">
      <c r="A112" s="233">
        <v>105</v>
      </c>
      <c r="B112" s="308" t="s">
        <v>368</v>
      </c>
      <c r="C112" s="278" t="s">
        <v>112</v>
      </c>
      <c r="D112" s="289" t="s">
        <v>238</v>
      </c>
      <c r="E112" s="256" t="s">
        <v>11</v>
      </c>
      <c r="F112" s="288">
        <v>2</v>
      </c>
      <c r="G112" s="290">
        <f t="shared" si="17"/>
        <v>4.5</v>
      </c>
      <c r="H112" s="290">
        <f t="shared" si="20"/>
        <v>15</v>
      </c>
      <c r="I112" s="291"/>
      <c r="J112" s="280"/>
      <c r="K112" s="289">
        <v>1</v>
      </c>
      <c r="L112" s="288">
        <v>1.5</v>
      </c>
      <c r="M112" s="276">
        <f t="shared" si="18"/>
        <v>5.4599999999999996E-3</v>
      </c>
      <c r="N112" s="312"/>
      <c r="O112" s="313"/>
      <c r="P112" s="161" t="s">
        <v>3</v>
      </c>
      <c r="Q112" s="313"/>
      <c r="R112" s="313"/>
      <c r="S112" s="314" t="s">
        <v>2</v>
      </c>
      <c r="T112" s="313"/>
      <c r="U112" s="313"/>
      <c r="V112" s="161" t="s">
        <v>3</v>
      </c>
      <c r="W112" s="313"/>
      <c r="X112" s="313"/>
      <c r="Y112" s="163" t="s">
        <v>3</v>
      </c>
    </row>
    <row r="113" spans="1:27" s="159" customFormat="1" ht="18" customHeight="1" x14ac:dyDescent="0.25">
      <c r="A113" s="233">
        <v>106</v>
      </c>
      <c r="B113" s="308" t="s">
        <v>367</v>
      </c>
      <c r="C113" s="278" t="s">
        <v>112</v>
      </c>
      <c r="D113" s="289" t="s">
        <v>238</v>
      </c>
      <c r="E113" s="256" t="s">
        <v>11</v>
      </c>
      <c r="F113" s="288">
        <v>4.3</v>
      </c>
      <c r="G113" s="290">
        <f t="shared" si="17"/>
        <v>9.6749999999999989</v>
      </c>
      <c r="H113" s="290">
        <f t="shared" si="20"/>
        <v>32.25</v>
      </c>
      <c r="I113" s="291"/>
      <c r="J113" s="280"/>
      <c r="K113" s="289">
        <v>1</v>
      </c>
      <c r="L113" s="288">
        <v>1.5</v>
      </c>
      <c r="M113" s="276">
        <f t="shared" si="18"/>
        <v>1.1738999999999999E-2</v>
      </c>
      <c r="N113" s="312"/>
      <c r="O113" s="313"/>
      <c r="P113" s="161" t="s">
        <v>3</v>
      </c>
      <c r="Q113" s="313"/>
      <c r="R113" s="313"/>
      <c r="S113" s="314" t="s">
        <v>2</v>
      </c>
      <c r="T113" s="313"/>
      <c r="U113" s="313"/>
      <c r="V113" s="161" t="s">
        <v>3</v>
      </c>
      <c r="W113" s="313"/>
      <c r="X113" s="313"/>
      <c r="Y113" s="163" t="s">
        <v>3</v>
      </c>
    </row>
    <row r="114" spans="1:27" s="159" customFormat="1" ht="18" customHeight="1" x14ac:dyDescent="0.25">
      <c r="A114" s="233">
        <v>107</v>
      </c>
      <c r="B114" s="308" t="s">
        <v>366</v>
      </c>
      <c r="C114" s="278" t="s">
        <v>112</v>
      </c>
      <c r="D114" s="289" t="s">
        <v>238</v>
      </c>
      <c r="E114" s="256" t="s">
        <v>51</v>
      </c>
      <c r="F114" s="288">
        <v>2</v>
      </c>
      <c r="G114" s="290">
        <f t="shared" si="17"/>
        <v>4.5</v>
      </c>
      <c r="H114" s="290"/>
      <c r="I114" s="291">
        <f>F114*20*K114*L114</f>
        <v>60</v>
      </c>
      <c r="J114" s="280"/>
      <c r="K114" s="289">
        <v>1</v>
      </c>
      <c r="L114" s="288">
        <v>1.5</v>
      </c>
      <c r="M114" s="276">
        <f t="shared" si="18"/>
        <v>5.4599999999999996E-3</v>
      </c>
      <c r="N114" s="316" t="s">
        <v>5</v>
      </c>
      <c r="O114" s="313"/>
      <c r="P114" s="313"/>
      <c r="Q114" s="161" t="s">
        <v>3</v>
      </c>
      <c r="R114" s="313"/>
      <c r="S114" s="313"/>
      <c r="T114" s="161" t="s">
        <v>3</v>
      </c>
      <c r="U114" s="313"/>
      <c r="V114" s="313"/>
      <c r="W114" s="161" t="s">
        <v>3</v>
      </c>
      <c r="X114" s="313"/>
      <c r="Y114" s="315"/>
    </row>
    <row r="115" spans="1:27" s="159" customFormat="1" ht="18" customHeight="1" x14ac:dyDescent="0.25">
      <c r="A115" s="233">
        <v>108</v>
      </c>
      <c r="B115" s="308" t="s">
        <v>365</v>
      </c>
      <c r="C115" s="278" t="s">
        <v>112</v>
      </c>
      <c r="D115" s="289" t="s">
        <v>238</v>
      </c>
      <c r="E115" s="256" t="s">
        <v>111</v>
      </c>
      <c r="F115" s="288">
        <v>2</v>
      </c>
      <c r="G115" s="290">
        <f t="shared" si="17"/>
        <v>4.5</v>
      </c>
      <c r="H115" s="290">
        <f t="shared" si="20"/>
        <v>15</v>
      </c>
      <c r="I115" s="291"/>
      <c r="J115" s="280"/>
      <c r="K115" s="289">
        <v>1</v>
      </c>
      <c r="L115" s="288">
        <v>1.5</v>
      </c>
      <c r="M115" s="276">
        <f t="shared" si="18"/>
        <v>5.4599999999999996E-3</v>
      </c>
      <c r="N115" s="312"/>
      <c r="O115" s="161" t="s">
        <v>3</v>
      </c>
      <c r="P115" s="313"/>
      <c r="Q115" s="313"/>
      <c r="R115" s="161" t="s">
        <v>3</v>
      </c>
      <c r="S115" s="313"/>
      <c r="T115" s="313"/>
      <c r="U115" s="314" t="s">
        <v>2</v>
      </c>
      <c r="V115" s="313"/>
      <c r="W115" s="313"/>
      <c r="X115" s="161" t="s">
        <v>3</v>
      </c>
      <c r="Y115" s="315"/>
    </row>
    <row r="116" spans="1:27" s="159" customFormat="1" ht="18" customHeight="1" x14ac:dyDescent="0.25">
      <c r="A116" s="233">
        <v>109</v>
      </c>
      <c r="B116" s="308" t="s">
        <v>364</v>
      </c>
      <c r="C116" s="278" t="s">
        <v>103</v>
      </c>
      <c r="D116" s="289" t="s">
        <v>238</v>
      </c>
      <c r="E116" s="256" t="s">
        <v>87</v>
      </c>
      <c r="F116" s="288">
        <v>1</v>
      </c>
      <c r="G116" s="290">
        <f t="shared" si="17"/>
        <v>2.25</v>
      </c>
      <c r="H116" s="290">
        <f t="shared" si="20"/>
        <v>7.5</v>
      </c>
      <c r="I116" s="291"/>
      <c r="J116" s="280"/>
      <c r="K116" s="289">
        <v>1</v>
      </c>
      <c r="L116" s="288">
        <v>1.5</v>
      </c>
      <c r="M116" s="276">
        <f t="shared" si="18"/>
        <v>2.7299999999999998E-3</v>
      </c>
      <c r="N116" s="312"/>
      <c r="O116" s="313"/>
      <c r="P116" s="161" t="s">
        <v>3</v>
      </c>
      <c r="Q116" s="313"/>
      <c r="R116" s="313"/>
      <c r="S116" s="314" t="s">
        <v>2</v>
      </c>
      <c r="T116" s="313"/>
      <c r="U116" s="313"/>
      <c r="V116" s="161" t="s">
        <v>3</v>
      </c>
      <c r="W116" s="313"/>
      <c r="X116" s="313"/>
      <c r="Y116" s="163" t="s">
        <v>3</v>
      </c>
    </row>
    <row r="117" spans="1:27" s="159" customFormat="1" ht="18" customHeight="1" x14ac:dyDescent="0.25">
      <c r="A117" s="233">
        <v>110</v>
      </c>
      <c r="B117" s="308" t="s">
        <v>363</v>
      </c>
      <c r="C117" s="278" t="s">
        <v>103</v>
      </c>
      <c r="D117" s="289" t="s">
        <v>238</v>
      </c>
      <c r="E117" s="256" t="s">
        <v>62</v>
      </c>
      <c r="F117" s="288">
        <v>1.7</v>
      </c>
      <c r="G117" s="290">
        <f t="shared" si="17"/>
        <v>3.8249999999999997</v>
      </c>
      <c r="H117" s="290">
        <f>F117*5*K117*L117</f>
        <v>12.75</v>
      </c>
      <c r="I117" s="291"/>
      <c r="J117" s="280"/>
      <c r="K117" s="289">
        <v>1</v>
      </c>
      <c r="L117" s="288">
        <v>1.5</v>
      </c>
      <c r="M117" s="276">
        <f t="shared" si="18"/>
        <v>4.6409999999999993E-3</v>
      </c>
      <c r="N117" s="316" t="s">
        <v>2</v>
      </c>
      <c r="O117" s="313"/>
      <c r="P117" s="313"/>
      <c r="Q117" s="161" t="s">
        <v>3</v>
      </c>
      <c r="R117" s="313"/>
      <c r="S117" s="313"/>
      <c r="T117" s="161" t="s">
        <v>3</v>
      </c>
      <c r="U117" s="313"/>
      <c r="V117" s="313"/>
      <c r="W117" s="161" t="s">
        <v>3</v>
      </c>
      <c r="X117" s="313"/>
      <c r="Y117" s="315"/>
    </row>
    <row r="118" spans="1:27" s="159" customFormat="1" ht="18" customHeight="1" x14ac:dyDescent="0.25">
      <c r="A118" s="233">
        <v>111</v>
      </c>
      <c r="B118" s="308" t="s">
        <v>312</v>
      </c>
      <c r="C118" s="278" t="s">
        <v>103</v>
      </c>
      <c r="D118" s="289" t="s">
        <v>238</v>
      </c>
      <c r="E118" s="256" t="s">
        <v>35</v>
      </c>
      <c r="F118" s="288">
        <v>4</v>
      </c>
      <c r="G118" s="290">
        <f t="shared" si="17"/>
        <v>9</v>
      </c>
      <c r="H118" s="290">
        <f>F118*5*K118*L118</f>
        <v>30</v>
      </c>
      <c r="I118" s="291"/>
      <c r="J118" s="280"/>
      <c r="K118" s="289">
        <v>1</v>
      </c>
      <c r="L118" s="288">
        <v>1.5</v>
      </c>
      <c r="M118" s="276">
        <f t="shared" si="18"/>
        <v>1.0919999999999999E-2</v>
      </c>
      <c r="N118" s="160" t="s">
        <v>3</v>
      </c>
      <c r="O118" s="313"/>
      <c r="P118" s="313"/>
      <c r="Q118" s="161" t="s">
        <v>3</v>
      </c>
      <c r="R118" s="313"/>
      <c r="S118" s="313"/>
      <c r="T118" s="314" t="s">
        <v>2</v>
      </c>
      <c r="U118" s="313"/>
      <c r="V118" s="313"/>
      <c r="W118" s="161" t="s">
        <v>3</v>
      </c>
      <c r="X118" s="313"/>
      <c r="Y118" s="315"/>
    </row>
    <row r="119" spans="1:27" s="159" customFormat="1" ht="18" customHeight="1" x14ac:dyDescent="0.25">
      <c r="A119" s="233">
        <v>112</v>
      </c>
      <c r="B119" s="308" t="s">
        <v>362</v>
      </c>
      <c r="C119" s="278" t="s">
        <v>103</v>
      </c>
      <c r="D119" s="289" t="s">
        <v>238</v>
      </c>
      <c r="E119" s="256" t="s">
        <v>35</v>
      </c>
      <c r="F119" s="288">
        <v>2.1</v>
      </c>
      <c r="G119" s="290">
        <f t="shared" si="17"/>
        <v>4.7250000000000005</v>
      </c>
      <c r="H119" s="290">
        <f>F119*5*K119*L119</f>
        <v>15.75</v>
      </c>
      <c r="I119" s="291"/>
      <c r="J119" s="280"/>
      <c r="K119" s="289">
        <v>1</v>
      </c>
      <c r="L119" s="288">
        <v>1.5</v>
      </c>
      <c r="M119" s="276">
        <f t="shared" si="18"/>
        <v>5.7330000000000002E-3</v>
      </c>
      <c r="N119" s="160" t="s">
        <v>3</v>
      </c>
      <c r="O119" s="313"/>
      <c r="P119" s="313"/>
      <c r="Q119" s="161" t="s">
        <v>3</v>
      </c>
      <c r="R119" s="313"/>
      <c r="S119" s="313"/>
      <c r="T119" s="314" t="s">
        <v>2</v>
      </c>
      <c r="U119" s="313"/>
      <c r="V119" s="313"/>
      <c r="W119" s="161" t="s">
        <v>3</v>
      </c>
      <c r="X119" s="313"/>
      <c r="Y119" s="315"/>
    </row>
    <row r="120" spans="1:27" s="159" customFormat="1" ht="18" customHeight="1" x14ac:dyDescent="0.25">
      <c r="A120" s="233">
        <v>113</v>
      </c>
      <c r="B120" s="308" t="s">
        <v>361</v>
      </c>
      <c r="C120" s="278" t="s">
        <v>103</v>
      </c>
      <c r="D120" s="289" t="s">
        <v>238</v>
      </c>
      <c r="E120" s="256" t="s">
        <v>105</v>
      </c>
      <c r="F120" s="288">
        <v>4</v>
      </c>
      <c r="G120" s="290">
        <f t="shared" si="17"/>
        <v>9</v>
      </c>
      <c r="H120" s="290">
        <f>F120*5*K120*L120</f>
        <v>30</v>
      </c>
      <c r="I120" s="291"/>
      <c r="J120" s="280"/>
      <c r="K120" s="289">
        <v>1</v>
      </c>
      <c r="L120" s="288">
        <v>1.5</v>
      </c>
      <c r="M120" s="276">
        <f t="shared" si="18"/>
        <v>1.0919999999999999E-2</v>
      </c>
      <c r="N120" s="316" t="s">
        <v>2</v>
      </c>
      <c r="O120" s="313"/>
      <c r="P120" s="313"/>
      <c r="Q120" s="161" t="s">
        <v>3</v>
      </c>
      <c r="R120" s="313"/>
      <c r="S120" s="313"/>
      <c r="T120" s="161" t="s">
        <v>3</v>
      </c>
      <c r="U120" s="313"/>
      <c r="V120" s="313"/>
      <c r="W120" s="161" t="s">
        <v>3</v>
      </c>
      <c r="X120" s="313"/>
      <c r="Y120" s="315"/>
    </row>
    <row r="121" spans="1:27" s="159" customFormat="1" ht="18" customHeight="1" x14ac:dyDescent="0.25">
      <c r="A121" s="233">
        <v>114</v>
      </c>
      <c r="B121" s="308" t="s">
        <v>360</v>
      </c>
      <c r="C121" s="278" t="s">
        <v>103</v>
      </c>
      <c r="D121" s="289" t="s">
        <v>238</v>
      </c>
      <c r="E121" s="256" t="s">
        <v>41</v>
      </c>
      <c r="F121" s="288">
        <v>2.1</v>
      </c>
      <c r="G121" s="290">
        <f t="shared" si="17"/>
        <v>4.7250000000000005</v>
      </c>
      <c r="H121" s="290"/>
      <c r="I121" s="291">
        <f t="shared" ref="I121" si="21">F121*20*K121*L121</f>
        <v>63</v>
      </c>
      <c r="J121" s="280"/>
      <c r="K121" s="289">
        <v>1</v>
      </c>
      <c r="L121" s="288">
        <v>1.5</v>
      </c>
      <c r="M121" s="276">
        <f t="shared" si="18"/>
        <v>5.7330000000000002E-3</v>
      </c>
      <c r="N121" s="312"/>
      <c r="O121" s="313"/>
      <c r="P121" s="161" t="s">
        <v>3</v>
      </c>
      <c r="Q121" s="313"/>
      <c r="R121" s="313"/>
      <c r="S121" s="314" t="s">
        <v>5</v>
      </c>
      <c r="T121" s="313"/>
      <c r="U121" s="313"/>
      <c r="V121" s="161" t="s">
        <v>3</v>
      </c>
      <c r="W121" s="313"/>
      <c r="X121" s="313"/>
      <c r="Y121" s="163" t="s">
        <v>3</v>
      </c>
    </row>
    <row r="122" spans="1:27" s="159" customFormat="1" ht="18" customHeight="1" x14ac:dyDescent="0.25">
      <c r="A122" s="233">
        <v>115</v>
      </c>
      <c r="B122" s="308" t="s">
        <v>359</v>
      </c>
      <c r="C122" s="278" t="s">
        <v>72</v>
      </c>
      <c r="D122" s="289">
        <v>44624</v>
      </c>
      <c r="E122" s="256" t="s">
        <v>101</v>
      </c>
      <c r="F122" s="288">
        <v>4</v>
      </c>
      <c r="G122" s="290">
        <f t="shared" si="17"/>
        <v>9</v>
      </c>
      <c r="H122" s="290">
        <f t="shared" ref="H122" si="22">F122*5*K122*L122</f>
        <v>30</v>
      </c>
      <c r="I122" s="291"/>
      <c r="J122" s="280"/>
      <c r="K122" s="289">
        <v>1</v>
      </c>
      <c r="L122" s="288">
        <v>1.5</v>
      </c>
      <c r="M122" s="276">
        <f t="shared" si="18"/>
        <v>1.0919999999999999E-2</v>
      </c>
      <c r="N122" s="160" t="s">
        <v>3</v>
      </c>
      <c r="O122" s="313"/>
      <c r="P122" s="313"/>
      <c r="Q122" s="161" t="s">
        <v>3</v>
      </c>
      <c r="R122" s="313"/>
      <c r="S122" s="313"/>
      <c r="T122" s="314" t="s">
        <v>2</v>
      </c>
      <c r="U122" s="313"/>
      <c r="V122" s="313"/>
      <c r="W122" s="161" t="s">
        <v>3</v>
      </c>
      <c r="X122" s="313"/>
      <c r="Y122" s="315"/>
    </row>
    <row r="123" spans="1:27" s="159" customFormat="1" ht="18" customHeight="1" x14ac:dyDescent="0.25">
      <c r="A123" s="233">
        <v>116</v>
      </c>
      <c r="B123" s="308" t="s">
        <v>358</v>
      </c>
      <c r="C123" s="278" t="s">
        <v>72</v>
      </c>
      <c r="D123" s="289" t="s">
        <v>238</v>
      </c>
      <c r="E123" s="256" t="s">
        <v>16</v>
      </c>
      <c r="F123" s="288">
        <v>4</v>
      </c>
      <c r="G123" s="290">
        <f t="shared" si="17"/>
        <v>9</v>
      </c>
      <c r="H123" s="290">
        <f>F123*5*K123*L123</f>
        <v>30</v>
      </c>
      <c r="I123" s="291"/>
      <c r="J123" s="280"/>
      <c r="K123" s="289">
        <v>1</v>
      </c>
      <c r="L123" s="288">
        <v>1.5</v>
      </c>
      <c r="M123" s="276">
        <f t="shared" si="18"/>
        <v>1.0919999999999999E-2</v>
      </c>
      <c r="N123" s="160" t="s">
        <v>3</v>
      </c>
      <c r="O123" s="313"/>
      <c r="P123" s="313"/>
      <c r="Q123" s="161" t="s">
        <v>3</v>
      </c>
      <c r="R123" s="313"/>
      <c r="S123" s="313"/>
      <c r="T123" s="314" t="s">
        <v>2</v>
      </c>
      <c r="U123" s="313"/>
      <c r="V123" s="313"/>
      <c r="W123" s="161" t="s">
        <v>3</v>
      </c>
      <c r="X123" s="313"/>
      <c r="Y123" s="315"/>
    </row>
    <row r="124" spans="1:27" s="159" customFormat="1" ht="18" customHeight="1" x14ac:dyDescent="0.25">
      <c r="A124" s="233">
        <v>117</v>
      </c>
      <c r="B124" s="308" t="s">
        <v>357</v>
      </c>
      <c r="C124" s="278" t="s">
        <v>72</v>
      </c>
      <c r="D124" s="289" t="s">
        <v>238</v>
      </c>
      <c r="E124" s="256" t="s">
        <v>16</v>
      </c>
      <c r="F124" s="288">
        <v>4</v>
      </c>
      <c r="G124" s="290">
        <f t="shared" si="17"/>
        <v>9</v>
      </c>
      <c r="H124" s="290">
        <f>F124*5*K124*L124</f>
        <v>30</v>
      </c>
      <c r="I124" s="291"/>
      <c r="J124" s="280"/>
      <c r="K124" s="289">
        <v>1</v>
      </c>
      <c r="L124" s="288">
        <v>1.5</v>
      </c>
      <c r="M124" s="276">
        <f t="shared" si="18"/>
        <v>1.0919999999999999E-2</v>
      </c>
      <c r="N124" s="160" t="s">
        <v>3</v>
      </c>
      <c r="O124" s="313"/>
      <c r="P124" s="313"/>
      <c r="Q124" s="161" t="s">
        <v>3</v>
      </c>
      <c r="R124" s="313"/>
      <c r="S124" s="313"/>
      <c r="T124" s="314" t="s">
        <v>2</v>
      </c>
      <c r="U124" s="313"/>
      <c r="V124" s="313"/>
      <c r="W124" s="161" t="s">
        <v>3</v>
      </c>
      <c r="X124" s="313"/>
      <c r="Y124" s="315"/>
    </row>
    <row r="125" spans="1:27" s="159" customFormat="1" ht="18" customHeight="1" x14ac:dyDescent="0.25">
      <c r="A125" s="233">
        <v>118</v>
      </c>
      <c r="B125" s="308" t="s">
        <v>356</v>
      </c>
      <c r="C125" s="278" t="s">
        <v>72</v>
      </c>
      <c r="D125" s="289" t="s">
        <v>238</v>
      </c>
      <c r="E125" s="256" t="s">
        <v>16</v>
      </c>
      <c r="F125" s="288">
        <v>1.7</v>
      </c>
      <c r="G125" s="290">
        <f t="shared" si="17"/>
        <v>3.8249999999999997</v>
      </c>
      <c r="H125" s="290">
        <f t="shared" ref="H125:H138" si="23">F125*5*K125*L125</f>
        <v>12.75</v>
      </c>
      <c r="I125" s="291"/>
      <c r="J125" s="280"/>
      <c r="K125" s="289">
        <v>1</v>
      </c>
      <c r="L125" s="288">
        <v>1.5</v>
      </c>
      <c r="M125" s="276">
        <f t="shared" si="18"/>
        <v>4.6409999999999993E-3</v>
      </c>
      <c r="N125" s="160" t="s">
        <v>3</v>
      </c>
      <c r="O125" s="313"/>
      <c r="P125" s="313"/>
      <c r="Q125" s="161" t="s">
        <v>3</v>
      </c>
      <c r="R125" s="313"/>
      <c r="S125" s="313"/>
      <c r="T125" s="314" t="s">
        <v>2</v>
      </c>
      <c r="U125" s="313"/>
      <c r="V125" s="313"/>
      <c r="W125" s="161" t="s">
        <v>3</v>
      </c>
      <c r="X125" s="313"/>
      <c r="Y125" s="315"/>
      <c r="AA125" s="145" t="s">
        <v>137</v>
      </c>
    </row>
    <row r="126" spans="1:27" s="159" customFormat="1" ht="18" customHeight="1" x14ac:dyDescent="0.25">
      <c r="A126" s="233">
        <v>119</v>
      </c>
      <c r="B126" s="308" t="s">
        <v>355</v>
      </c>
      <c r="C126" s="278" t="s">
        <v>72</v>
      </c>
      <c r="D126" s="289" t="s">
        <v>238</v>
      </c>
      <c r="E126" s="256" t="s">
        <v>96</v>
      </c>
      <c r="F126" s="288">
        <v>4</v>
      </c>
      <c r="G126" s="290">
        <f t="shared" si="17"/>
        <v>9</v>
      </c>
      <c r="H126" s="290">
        <f t="shared" si="23"/>
        <v>30</v>
      </c>
      <c r="I126" s="291"/>
      <c r="J126" s="280"/>
      <c r="K126" s="289">
        <v>1</v>
      </c>
      <c r="L126" s="288">
        <v>1.5</v>
      </c>
      <c r="M126" s="276">
        <f t="shared" si="18"/>
        <v>1.0919999999999999E-2</v>
      </c>
      <c r="N126" s="312"/>
      <c r="O126" s="161" t="s">
        <v>3</v>
      </c>
      <c r="P126" s="313"/>
      <c r="Q126" s="313"/>
      <c r="R126" s="161" t="s">
        <v>3</v>
      </c>
      <c r="S126" s="313"/>
      <c r="T126" s="313"/>
      <c r="U126" s="161" t="s">
        <v>3</v>
      </c>
      <c r="V126" s="313"/>
      <c r="W126" s="313"/>
      <c r="X126" s="314" t="s">
        <v>2</v>
      </c>
      <c r="Y126" s="315"/>
    </row>
    <row r="127" spans="1:27" s="159" customFormat="1" ht="18" customHeight="1" x14ac:dyDescent="0.25">
      <c r="A127" s="233">
        <v>120</v>
      </c>
      <c r="B127" s="308" t="s">
        <v>354</v>
      </c>
      <c r="C127" s="278" t="s">
        <v>72</v>
      </c>
      <c r="D127" s="289">
        <v>45061</v>
      </c>
      <c r="E127" s="256" t="s">
        <v>94</v>
      </c>
      <c r="F127" s="288">
        <v>4</v>
      </c>
      <c r="G127" s="290">
        <f t="shared" si="17"/>
        <v>9</v>
      </c>
      <c r="H127" s="290"/>
      <c r="I127" s="291">
        <f>F127*20*K127*L127</f>
        <v>120</v>
      </c>
      <c r="J127" s="280"/>
      <c r="K127" s="289">
        <v>1</v>
      </c>
      <c r="L127" s="288">
        <v>1.5</v>
      </c>
      <c r="M127" s="276">
        <f t="shared" si="18"/>
        <v>1.0919999999999999E-2</v>
      </c>
      <c r="N127" s="312"/>
      <c r="O127" s="161" t="s">
        <v>3</v>
      </c>
      <c r="P127" s="313"/>
      <c r="Q127" s="313"/>
      <c r="R127" s="161" t="s">
        <v>3</v>
      </c>
      <c r="S127" s="313"/>
      <c r="T127" s="313"/>
      <c r="U127" s="314" t="s">
        <v>5</v>
      </c>
      <c r="V127" s="313"/>
      <c r="W127" s="313"/>
      <c r="X127" s="161" t="s">
        <v>3</v>
      </c>
      <c r="Y127" s="315"/>
    </row>
    <row r="128" spans="1:27" s="159" customFormat="1" ht="18" customHeight="1" x14ac:dyDescent="0.25">
      <c r="A128" s="233">
        <v>121</v>
      </c>
      <c r="B128" s="308" t="s">
        <v>353</v>
      </c>
      <c r="C128" s="278" t="s">
        <v>72</v>
      </c>
      <c r="D128" s="289">
        <v>45062</v>
      </c>
      <c r="E128" s="256" t="s">
        <v>92</v>
      </c>
      <c r="F128" s="288">
        <v>4</v>
      </c>
      <c r="G128" s="290">
        <f t="shared" si="17"/>
        <v>9</v>
      </c>
      <c r="H128" s="290">
        <f t="shared" si="23"/>
        <v>30</v>
      </c>
      <c r="I128" s="291"/>
      <c r="J128" s="280"/>
      <c r="K128" s="289">
        <v>1</v>
      </c>
      <c r="L128" s="288">
        <v>1.5</v>
      </c>
      <c r="M128" s="276">
        <f t="shared" si="18"/>
        <v>1.0919999999999999E-2</v>
      </c>
      <c r="N128" s="312"/>
      <c r="O128" s="161" t="s">
        <v>3</v>
      </c>
      <c r="P128" s="313"/>
      <c r="Q128" s="313"/>
      <c r="R128" s="161" t="s">
        <v>3</v>
      </c>
      <c r="S128" s="313"/>
      <c r="T128" s="313"/>
      <c r="U128" s="314" t="s">
        <v>2</v>
      </c>
      <c r="V128" s="313"/>
      <c r="W128" s="313"/>
      <c r="X128" s="161" t="s">
        <v>3</v>
      </c>
      <c r="Y128" s="315"/>
    </row>
    <row r="129" spans="1:25" s="159" customFormat="1" ht="18" customHeight="1" x14ac:dyDescent="0.25">
      <c r="A129" s="233">
        <v>122</v>
      </c>
      <c r="B129" s="308" t="s">
        <v>352</v>
      </c>
      <c r="C129" s="278" t="s">
        <v>72</v>
      </c>
      <c r="D129" s="289" t="s">
        <v>238</v>
      </c>
      <c r="E129" s="256" t="s">
        <v>87</v>
      </c>
      <c r="F129" s="288">
        <v>3</v>
      </c>
      <c r="G129" s="290">
        <f t="shared" si="17"/>
        <v>6.75</v>
      </c>
      <c r="H129" s="290">
        <f t="shared" si="23"/>
        <v>22.5</v>
      </c>
      <c r="I129" s="291"/>
      <c r="J129" s="280"/>
      <c r="K129" s="289">
        <v>1</v>
      </c>
      <c r="L129" s="288">
        <v>1.5</v>
      </c>
      <c r="M129" s="276">
        <f t="shared" si="18"/>
        <v>8.1899999999999994E-3</v>
      </c>
      <c r="N129" s="312"/>
      <c r="O129" s="313"/>
      <c r="P129" s="161" t="s">
        <v>3</v>
      </c>
      <c r="Q129" s="313"/>
      <c r="R129" s="313"/>
      <c r="S129" s="314" t="s">
        <v>2</v>
      </c>
      <c r="T129" s="313"/>
      <c r="U129" s="313"/>
      <c r="V129" s="161" t="s">
        <v>3</v>
      </c>
      <c r="W129" s="313"/>
      <c r="X129" s="313"/>
      <c r="Y129" s="163" t="s">
        <v>3</v>
      </c>
    </row>
    <row r="130" spans="1:25" s="159" customFormat="1" ht="18" customHeight="1" x14ac:dyDescent="0.25">
      <c r="A130" s="233">
        <v>123</v>
      </c>
      <c r="B130" s="308" t="s">
        <v>351</v>
      </c>
      <c r="C130" s="278" t="s">
        <v>72</v>
      </c>
      <c r="D130" s="289">
        <v>45147</v>
      </c>
      <c r="E130" s="256" t="s">
        <v>89</v>
      </c>
      <c r="F130" s="288">
        <v>1.3</v>
      </c>
      <c r="G130" s="290">
        <f t="shared" si="17"/>
        <v>2.9250000000000003</v>
      </c>
      <c r="H130" s="290">
        <f t="shared" si="23"/>
        <v>9.75</v>
      </c>
      <c r="I130" s="291"/>
      <c r="J130" s="280"/>
      <c r="K130" s="289">
        <v>1</v>
      </c>
      <c r="L130" s="288">
        <v>1.5</v>
      </c>
      <c r="M130" s="276">
        <f t="shared" si="18"/>
        <v>3.5490000000000005E-3</v>
      </c>
      <c r="N130" s="312"/>
      <c r="O130" s="313"/>
      <c r="P130" s="161" t="s">
        <v>3</v>
      </c>
      <c r="Q130" s="313"/>
      <c r="R130" s="313"/>
      <c r="S130" s="314" t="s">
        <v>2</v>
      </c>
      <c r="T130" s="313"/>
      <c r="U130" s="313"/>
      <c r="V130" s="161" t="s">
        <v>3</v>
      </c>
      <c r="W130" s="313"/>
      <c r="X130" s="313"/>
      <c r="Y130" s="163" t="s">
        <v>3</v>
      </c>
    </row>
    <row r="131" spans="1:25" s="159" customFormat="1" ht="18" customHeight="1" x14ac:dyDescent="0.25">
      <c r="A131" s="233">
        <v>124</v>
      </c>
      <c r="B131" s="308" t="s">
        <v>350</v>
      </c>
      <c r="C131" s="278" t="s">
        <v>85</v>
      </c>
      <c r="D131" s="289" t="s">
        <v>238</v>
      </c>
      <c r="E131" s="256" t="s">
        <v>87</v>
      </c>
      <c r="F131" s="288">
        <v>1.3</v>
      </c>
      <c r="G131" s="290">
        <f t="shared" si="17"/>
        <v>2.9250000000000003</v>
      </c>
      <c r="H131" s="290">
        <f t="shared" si="23"/>
        <v>9.75</v>
      </c>
      <c r="I131" s="291"/>
      <c r="J131" s="280"/>
      <c r="K131" s="289">
        <v>1</v>
      </c>
      <c r="L131" s="288">
        <v>1.5</v>
      </c>
      <c r="M131" s="276">
        <f t="shared" si="18"/>
        <v>3.5490000000000005E-3</v>
      </c>
      <c r="N131" s="312"/>
      <c r="O131" s="313"/>
      <c r="P131" s="161" t="s">
        <v>3</v>
      </c>
      <c r="Q131" s="313"/>
      <c r="R131" s="313"/>
      <c r="S131" s="314" t="s">
        <v>2</v>
      </c>
      <c r="T131" s="313"/>
      <c r="U131" s="313"/>
      <c r="V131" s="161" t="s">
        <v>3</v>
      </c>
      <c r="W131" s="313"/>
      <c r="X131" s="313"/>
      <c r="Y131" s="163" t="s">
        <v>3</v>
      </c>
    </row>
    <row r="132" spans="1:25" s="159" customFormat="1" ht="18" customHeight="1" x14ac:dyDescent="0.25">
      <c r="A132" s="233">
        <v>125</v>
      </c>
      <c r="B132" s="308" t="s">
        <v>349</v>
      </c>
      <c r="C132" s="278" t="s">
        <v>85</v>
      </c>
      <c r="D132" s="289" t="s">
        <v>238</v>
      </c>
      <c r="E132" s="256" t="s">
        <v>54</v>
      </c>
      <c r="F132" s="288">
        <v>4</v>
      </c>
      <c r="G132" s="290">
        <f t="shared" si="17"/>
        <v>9</v>
      </c>
      <c r="H132" s="290">
        <f t="shared" si="23"/>
        <v>30</v>
      </c>
      <c r="I132" s="291"/>
      <c r="J132" s="280"/>
      <c r="K132" s="289">
        <v>1</v>
      </c>
      <c r="L132" s="288">
        <v>1.5</v>
      </c>
      <c r="M132" s="276">
        <f t="shared" si="18"/>
        <v>1.0919999999999999E-2</v>
      </c>
      <c r="N132" s="312"/>
      <c r="O132" s="161" t="s">
        <v>3</v>
      </c>
      <c r="P132" s="313"/>
      <c r="Q132" s="313"/>
      <c r="R132" s="161" t="s">
        <v>3</v>
      </c>
      <c r="S132" s="313"/>
      <c r="T132" s="313"/>
      <c r="U132" s="161" t="s">
        <v>3</v>
      </c>
      <c r="V132" s="313"/>
      <c r="W132" s="313"/>
      <c r="X132" s="314" t="s">
        <v>2</v>
      </c>
      <c r="Y132" s="315"/>
    </row>
    <row r="133" spans="1:25" s="159" customFormat="1" ht="18" customHeight="1" x14ac:dyDescent="0.25">
      <c r="A133" s="233">
        <v>126</v>
      </c>
      <c r="B133" s="308" t="s">
        <v>348</v>
      </c>
      <c r="C133" s="278" t="s">
        <v>72</v>
      </c>
      <c r="D133" s="289" t="s">
        <v>238</v>
      </c>
      <c r="E133" s="256" t="s">
        <v>27</v>
      </c>
      <c r="F133" s="288">
        <v>6.6</v>
      </c>
      <c r="G133" s="290">
        <f t="shared" si="17"/>
        <v>14.849999999999998</v>
      </c>
      <c r="H133" s="290">
        <f t="shared" si="23"/>
        <v>49.5</v>
      </c>
      <c r="I133" s="291"/>
      <c r="J133" s="280"/>
      <c r="K133" s="289">
        <v>1</v>
      </c>
      <c r="L133" s="288">
        <v>1.5</v>
      </c>
      <c r="M133" s="276">
        <f t="shared" si="18"/>
        <v>1.8017999999999996E-2</v>
      </c>
      <c r="N133" s="312"/>
      <c r="O133" s="313"/>
      <c r="P133" s="161" t="s">
        <v>3</v>
      </c>
      <c r="Q133" s="313"/>
      <c r="R133" s="313"/>
      <c r="S133" s="314" t="s">
        <v>2</v>
      </c>
      <c r="T133" s="313"/>
      <c r="U133" s="313"/>
      <c r="V133" s="161" t="s">
        <v>3</v>
      </c>
      <c r="W133" s="313"/>
      <c r="X133" s="313"/>
      <c r="Y133" s="163" t="s">
        <v>3</v>
      </c>
    </row>
    <row r="134" spans="1:25" s="159" customFormat="1" ht="18" customHeight="1" x14ac:dyDescent="0.25">
      <c r="A134" s="233">
        <v>127</v>
      </c>
      <c r="B134" s="308" t="s">
        <v>347</v>
      </c>
      <c r="C134" s="278" t="s">
        <v>72</v>
      </c>
      <c r="D134" s="289" t="s">
        <v>238</v>
      </c>
      <c r="E134" s="256" t="s">
        <v>82</v>
      </c>
      <c r="F134" s="288">
        <v>2.1</v>
      </c>
      <c r="G134" s="290">
        <f t="shared" si="17"/>
        <v>4.7250000000000005</v>
      </c>
      <c r="H134" s="290">
        <f t="shared" si="23"/>
        <v>15.75</v>
      </c>
      <c r="I134" s="291"/>
      <c r="J134" s="280"/>
      <c r="K134" s="289">
        <v>1</v>
      </c>
      <c r="L134" s="288">
        <v>1.5</v>
      </c>
      <c r="M134" s="276">
        <f t="shared" si="18"/>
        <v>5.7330000000000002E-3</v>
      </c>
      <c r="N134" s="312"/>
      <c r="O134" s="313"/>
      <c r="P134" s="161" t="s">
        <v>3</v>
      </c>
      <c r="Q134" s="313"/>
      <c r="R134" s="313"/>
      <c r="S134" s="161" t="s">
        <v>3</v>
      </c>
      <c r="T134" s="313"/>
      <c r="U134" s="313"/>
      <c r="V134" s="314" t="s">
        <v>2</v>
      </c>
      <c r="W134" s="313"/>
      <c r="X134" s="313"/>
      <c r="Y134" s="163" t="s">
        <v>3</v>
      </c>
    </row>
    <row r="135" spans="1:25" s="159" customFormat="1" ht="18" customHeight="1" x14ac:dyDescent="0.25">
      <c r="A135" s="233">
        <v>128</v>
      </c>
      <c r="B135" s="308" t="s">
        <v>346</v>
      </c>
      <c r="C135" s="278" t="s">
        <v>72</v>
      </c>
      <c r="D135" s="289" t="s">
        <v>238</v>
      </c>
      <c r="E135" s="317" t="s">
        <v>57</v>
      </c>
      <c r="F135" s="288">
        <v>2.1</v>
      </c>
      <c r="G135" s="290">
        <f t="shared" si="17"/>
        <v>4.7250000000000005</v>
      </c>
      <c r="H135" s="290"/>
      <c r="I135" s="291">
        <f>F135*20*K135*L135</f>
        <v>63</v>
      </c>
      <c r="J135" s="280"/>
      <c r="K135" s="289">
        <v>1</v>
      </c>
      <c r="L135" s="288">
        <v>1.5</v>
      </c>
      <c r="M135" s="276">
        <f t="shared" si="18"/>
        <v>5.7330000000000002E-3</v>
      </c>
      <c r="N135" s="312"/>
      <c r="O135" s="313"/>
      <c r="P135" s="161" t="s">
        <v>3</v>
      </c>
      <c r="Q135" s="313"/>
      <c r="R135" s="313"/>
      <c r="S135" s="161" t="s">
        <v>3</v>
      </c>
      <c r="T135" s="313"/>
      <c r="U135" s="313"/>
      <c r="V135" s="161" t="s">
        <v>3</v>
      </c>
      <c r="W135" s="313"/>
      <c r="X135" s="313"/>
      <c r="Y135" s="318" t="s">
        <v>5</v>
      </c>
    </row>
    <row r="136" spans="1:25" s="159" customFormat="1" ht="18" customHeight="1" x14ac:dyDescent="0.25">
      <c r="A136" s="233">
        <v>129</v>
      </c>
      <c r="B136" s="308" t="s">
        <v>345</v>
      </c>
      <c r="C136" s="278" t="s">
        <v>72</v>
      </c>
      <c r="D136" s="289" t="s">
        <v>238</v>
      </c>
      <c r="E136" s="256" t="s">
        <v>79</v>
      </c>
      <c r="F136" s="288">
        <v>2.1</v>
      </c>
      <c r="G136" s="290">
        <f t="shared" si="17"/>
        <v>4.7250000000000005</v>
      </c>
      <c r="H136" s="290">
        <f t="shared" si="23"/>
        <v>15.75</v>
      </c>
      <c r="I136" s="291"/>
      <c r="J136" s="280"/>
      <c r="K136" s="289">
        <v>1</v>
      </c>
      <c r="L136" s="288">
        <v>1.5</v>
      </c>
      <c r="M136" s="276">
        <f t="shared" si="18"/>
        <v>5.7330000000000002E-3</v>
      </c>
      <c r="N136" s="312"/>
      <c r="O136" s="313"/>
      <c r="P136" s="161" t="s">
        <v>3</v>
      </c>
      <c r="Q136" s="313"/>
      <c r="R136" s="313"/>
      <c r="S136" s="161" t="s">
        <v>3</v>
      </c>
      <c r="T136" s="313"/>
      <c r="U136" s="313"/>
      <c r="V136" s="314" t="s">
        <v>2</v>
      </c>
      <c r="W136" s="313"/>
      <c r="X136" s="313"/>
      <c r="Y136" s="163" t="s">
        <v>3</v>
      </c>
    </row>
    <row r="137" spans="1:25" s="159" customFormat="1" ht="18" customHeight="1" x14ac:dyDescent="0.25">
      <c r="A137" s="233">
        <v>130</v>
      </c>
      <c r="B137" s="308" t="s">
        <v>344</v>
      </c>
      <c r="C137" s="278" t="s">
        <v>72</v>
      </c>
      <c r="D137" s="289" t="s">
        <v>238</v>
      </c>
      <c r="E137" s="256" t="s">
        <v>60</v>
      </c>
      <c r="F137" s="288">
        <v>2</v>
      </c>
      <c r="G137" s="290">
        <f t="shared" si="17"/>
        <v>4.5</v>
      </c>
      <c r="H137" s="290">
        <f t="shared" si="23"/>
        <v>15</v>
      </c>
      <c r="I137" s="291"/>
      <c r="J137" s="280"/>
      <c r="K137" s="289">
        <v>1</v>
      </c>
      <c r="L137" s="288">
        <v>1.5</v>
      </c>
      <c r="M137" s="276">
        <f t="shared" si="18"/>
        <v>5.4599999999999996E-3</v>
      </c>
      <c r="N137" s="312"/>
      <c r="O137" s="313"/>
      <c r="P137" s="161" t="s">
        <v>3</v>
      </c>
      <c r="Q137" s="313"/>
      <c r="R137" s="313"/>
      <c r="S137" s="161" t="s">
        <v>3</v>
      </c>
      <c r="T137" s="313"/>
      <c r="U137" s="313"/>
      <c r="V137" s="314" t="s">
        <v>2</v>
      </c>
      <c r="W137" s="313"/>
      <c r="X137" s="313"/>
      <c r="Y137" s="163" t="s">
        <v>3</v>
      </c>
    </row>
    <row r="138" spans="1:25" s="159" customFormat="1" ht="18" customHeight="1" x14ac:dyDescent="0.25">
      <c r="A138" s="233">
        <v>131</v>
      </c>
      <c r="B138" s="308" t="s">
        <v>343</v>
      </c>
      <c r="C138" s="278" t="s">
        <v>72</v>
      </c>
      <c r="D138" s="289" t="s">
        <v>238</v>
      </c>
      <c r="E138" s="256" t="s">
        <v>60</v>
      </c>
      <c r="F138" s="288">
        <v>2</v>
      </c>
      <c r="G138" s="290">
        <f t="shared" si="17"/>
        <v>4.5</v>
      </c>
      <c r="H138" s="290">
        <f t="shared" si="23"/>
        <v>15</v>
      </c>
      <c r="I138" s="291"/>
      <c r="J138" s="280"/>
      <c r="K138" s="289">
        <v>1</v>
      </c>
      <c r="L138" s="288">
        <v>1.5</v>
      </c>
      <c r="M138" s="276">
        <f t="shared" si="18"/>
        <v>5.4599999999999996E-3</v>
      </c>
      <c r="N138" s="312"/>
      <c r="O138" s="313"/>
      <c r="P138" s="161" t="s">
        <v>3</v>
      </c>
      <c r="Q138" s="313"/>
      <c r="R138" s="313"/>
      <c r="S138" s="161" t="s">
        <v>3</v>
      </c>
      <c r="T138" s="313"/>
      <c r="U138" s="313"/>
      <c r="V138" s="314" t="s">
        <v>2</v>
      </c>
      <c r="W138" s="313"/>
      <c r="X138" s="313"/>
      <c r="Y138" s="163" t="s">
        <v>3</v>
      </c>
    </row>
    <row r="139" spans="1:25" s="159" customFormat="1" ht="18" customHeight="1" x14ac:dyDescent="0.25">
      <c r="A139" s="233">
        <v>132</v>
      </c>
      <c r="B139" s="308" t="s">
        <v>342</v>
      </c>
      <c r="C139" s="278" t="s">
        <v>72</v>
      </c>
      <c r="D139" s="289" t="s">
        <v>238</v>
      </c>
      <c r="E139" s="256" t="s">
        <v>71</v>
      </c>
      <c r="F139" s="288">
        <v>2.1</v>
      </c>
      <c r="G139" s="290">
        <f t="shared" si="17"/>
        <v>4.7250000000000005</v>
      </c>
      <c r="H139" s="290">
        <f>F139*5*K139*L139</f>
        <v>15.75</v>
      </c>
      <c r="I139" s="291"/>
      <c r="J139" s="280"/>
      <c r="K139" s="289">
        <v>1</v>
      </c>
      <c r="L139" s="288">
        <v>1.5</v>
      </c>
      <c r="M139" s="276">
        <f t="shared" si="18"/>
        <v>5.7330000000000002E-3</v>
      </c>
      <c r="N139" s="312"/>
      <c r="O139" s="161" t="s">
        <v>3</v>
      </c>
      <c r="P139" s="313"/>
      <c r="Q139" s="313"/>
      <c r="R139" s="161" t="s">
        <v>3</v>
      </c>
      <c r="S139" s="313"/>
      <c r="T139" s="313"/>
      <c r="U139" s="161" t="s">
        <v>3</v>
      </c>
      <c r="V139" s="313"/>
      <c r="W139" s="313"/>
      <c r="X139" s="314" t="s">
        <v>2</v>
      </c>
      <c r="Y139" s="315"/>
    </row>
    <row r="140" spans="1:25" s="159" customFormat="1" ht="18" customHeight="1" x14ac:dyDescent="0.25">
      <c r="A140" s="233">
        <v>133</v>
      </c>
      <c r="B140" s="308" t="s">
        <v>341</v>
      </c>
      <c r="C140" s="278" t="s">
        <v>72</v>
      </c>
      <c r="D140" s="289" t="s">
        <v>238</v>
      </c>
      <c r="E140" s="256" t="s">
        <v>71</v>
      </c>
      <c r="F140" s="288">
        <v>2.1</v>
      </c>
      <c r="G140" s="290">
        <f t="shared" si="17"/>
        <v>4.7250000000000005</v>
      </c>
      <c r="H140" s="290">
        <f t="shared" ref="H140:H159" si="24">F140*5*K140*L140</f>
        <v>15.75</v>
      </c>
      <c r="I140" s="291"/>
      <c r="J140" s="280"/>
      <c r="K140" s="289">
        <v>1</v>
      </c>
      <c r="L140" s="288">
        <v>1.5</v>
      </c>
      <c r="M140" s="276">
        <f t="shared" si="18"/>
        <v>5.7330000000000002E-3</v>
      </c>
      <c r="N140" s="312"/>
      <c r="O140" s="313"/>
      <c r="P140" s="161" t="s">
        <v>3</v>
      </c>
      <c r="Q140" s="313"/>
      <c r="R140" s="313"/>
      <c r="S140" s="161" t="s">
        <v>3</v>
      </c>
      <c r="T140" s="313"/>
      <c r="U140" s="313"/>
      <c r="V140" s="314" t="s">
        <v>2</v>
      </c>
      <c r="W140" s="313"/>
      <c r="X140" s="313"/>
      <c r="Y140" s="163" t="s">
        <v>3</v>
      </c>
    </row>
    <row r="141" spans="1:25" s="159" customFormat="1" ht="18" customHeight="1" x14ac:dyDescent="0.25">
      <c r="A141" s="233">
        <v>134</v>
      </c>
      <c r="B141" s="308" t="s">
        <v>340</v>
      </c>
      <c r="C141" s="278" t="s">
        <v>72</v>
      </c>
      <c r="D141" s="289" t="s">
        <v>238</v>
      </c>
      <c r="E141" s="256" t="s">
        <v>71</v>
      </c>
      <c r="F141" s="288">
        <v>2.1</v>
      </c>
      <c r="G141" s="290">
        <f t="shared" si="17"/>
        <v>4.7250000000000005</v>
      </c>
      <c r="H141" s="290">
        <f t="shared" si="24"/>
        <v>15.75</v>
      </c>
      <c r="I141" s="291"/>
      <c r="J141" s="280"/>
      <c r="K141" s="289">
        <v>1</v>
      </c>
      <c r="L141" s="288">
        <v>1.5</v>
      </c>
      <c r="M141" s="276">
        <f t="shared" si="18"/>
        <v>5.7330000000000002E-3</v>
      </c>
      <c r="N141" s="312"/>
      <c r="O141" s="313"/>
      <c r="P141" s="161" t="s">
        <v>3</v>
      </c>
      <c r="Q141" s="313"/>
      <c r="R141" s="313"/>
      <c r="S141" s="161" t="s">
        <v>3</v>
      </c>
      <c r="T141" s="313"/>
      <c r="U141" s="313"/>
      <c r="V141" s="314" t="s">
        <v>2</v>
      </c>
      <c r="W141" s="313"/>
      <c r="X141" s="313"/>
      <c r="Y141" s="163" t="s">
        <v>3</v>
      </c>
    </row>
    <row r="142" spans="1:25" s="159" customFormat="1" ht="18" customHeight="1" x14ac:dyDescent="0.25">
      <c r="A142" s="233">
        <v>135</v>
      </c>
      <c r="B142" s="308" t="s">
        <v>339</v>
      </c>
      <c r="C142" s="278" t="s">
        <v>72</v>
      </c>
      <c r="D142" s="289" t="s">
        <v>238</v>
      </c>
      <c r="E142" s="256" t="s">
        <v>71</v>
      </c>
      <c r="F142" s="288">
        <v>2.1</v>
      </c>
      <c r="G142" s="290">
        <f t="shared" si="17"/>
        <v>4.7250000000000005</v>
      </c>
      <c r="H142" s="290">
        <f t="shared" si="24"/>
        <v>15.75</v>
      </c>
      <c r="I142" s="291"/>
      <c r="J142" s="280"/>
      <c r="K142" s="289">
        <v>1</v>
      </c>
      <c r="L142" s="288">
        <v>1.5</v>
      </c>
      <c r="M142" s="276">
        <f t="shared" si="18"/>
        <v>5.7330000000000002E-3</v>
      </c>
      <c r="N142" s="312"/>
      <c r="O142" s="313"/>
      <c r="P142" s="161" t="s">
        <v>3</v>
      </c>
      <c r="Q142" s="313"/>
      <c r="R142" s="313"/>
      <c r="S142" s="161" t="s">
        <v>3</v>
      </c>
      <c r="T142" s="313"/>
      <c r="U142" s="313"/>
      <c r="V142" s="314" t="s">
        <v>2</v>
      </c>
      <c r="W142" s="313"/>
      <c r="X142" s="313"/>
      <c r="Y142" s="163" t="s">
        <v>3</v>
      </c>
    </row>
    <row r="143" spans="1:25" s="159" customFormat="1" ht="18" customHeight="1" x14ac:dyDescent="0.25">
      <c r="A143" s="233">
        <v>136</v>
      </c>
      <c r="B143" s="308" t="s">
        <v>338</v>
      </c>
      <c r="C143" s="309" t="s">
        <v>336</v>
      </c>
      <c r="D143" s="289" t="s">
        <v>238</v>
      </c>
      <c r="E143" s="256" t="s">
        <v>69</v>
      </c>
      <c r="F143" s="288">
        <v>2</v>
      </c>
      <c r="G143" s="290">
        <f t="shared" si="17"/>
        <v>4.5</v>
      </c>
      <c r="H143" s="290"/>
      <c r="I143" s="291">
        <f>F143*20*K143*L143</f>
        <v>60</v>
      </c>
      <c r="J143" s="280"/>
      <c r="K143" s="289">
        <v>1</v>
      </c>
      <c r="L143" s="288">
        <v>1.5</v>
      </c>
      <c r="M143" s="276">
        <f t="shared" si="18"/>
        <v>5.4599999999999996E-3</v>
      </c>
      <c r="N143" s="312"/>
      <c r="O143" s="313"/>
      <c r="P143" s="161" t="s">
        <v>3</v>
      </c>
      <c r="Q143" s="313"/>
      <c r="R143" s="313"/>
      <c r="S143" s="161" t="s">
        <v>3</v>
      </c>
      <c r="T143" s="313"/>
      <c r="U143" s="313"/>
      <c r="V143" s="314" t="s">
        <v>5</v>
      </c>
      <c r="W143" s="313"/>
      <c r="X143" s="313"/>
      <c r="Y143" s="163" t="s">
        <v>3</v>
      </c>
    </row>
    <row r="144" spans="1:25" s="159" customFormat="1" ht="18" customHeight="1" x14ac:dyDescent="0.25">
      <c r="A144" s="233">
        <v>137</v>
      </c>
      <c r="B144" s="308" t="s">
        <v>337</v>
      </c>
      <c r="C144" s="309" t="s">
        <v>336</v>
      </c>
      <c r="D144" s="289" t="s">
        <v>238</v>
      </c>
      <c r="E144" s="256" t="s">
        <v>69</v>
      </c>
      <c r="F144" s="288">
        <v>1.3</v>
      </c>
      <c r="G144" s="290">
        <f t="shared" si="17"/>
        <v>2.9250000000000003</v>
      </c>
      <c r="H144" s="290"/>
      <c r="I144" s="291">
        <f>F144*20*K144*L144</f>
        <v>39</v>
      </c>
      <c r="J144" s="280"/>
      <c r="K144" s="289">
        <v>1</v>
      </c>
      <c r="L144" s="288">
        <v>1.5</v>
      </c>
      <c r="M144" s="276">
        <f t="shared" si="18"/>
        <v>3.5490000000000005E-3</v>
      </c>
      <c r="N144" s="312"/>
      <c r="O144" s="313"/>
      <c r="P144" s="161" t="s">
        <v>3</v>
      </c>
      <c r="Q144" s="313"/>
      <c r="R144" s="313"/>
      <c r="S144" s="161" t="s">
        <v>3</v>
      </c>
      <c r="T144" s="313"/>
      <c r="U144" s="313"/>
      <c r="V144" s="314" t="s">
        <v>5</v>
      </c>
      <c r="W144" s="313"/>
      <c r="X144" s="313"/>
      <c r="Y144" s="163" t="s">
        <v>3</v>
      </c>
    </row>
    <row r="145" spans="1:25" s="159" customFormat="1" ht="18" customHeight="1" x14ac:dyDescent="0.25">
      <c r="A145" s="233">
        <v>138</v>
      </c>
      <c r="B145" s="308" t="s">
        <v>335</v>
      </c>
      <c r="C145" s="278" t="s">
        <v>52</v>
      </c>
      <c r="D145" s="289">
        <v>45019</v>
      </c>
      <c r="E145" s="256" t="s">
        <v>27</v>
      </c>
      <c r="F145" s="288">
        <v>5.7</v>
      </c>
      <c r="G145" s="290">
        <f t="shared" si="17"/>
        <v>12.825000000000001</v>
      </c>
      <c r="H145" s="290">
        <f t="shared" si="24"/>
        <v>42.75</v>
      </c>
      <c r="I145" s="291"/>
      <c r="J145" s="280"/>
      <c r="K145" s="289">
        <v>1</v>
      </c>
      <c r="L145" s="288">
        <v>1.5</v>
      </c>
      <c r="M145" s="276">
        <f t="shared" si="18"/>
        <v>1.5561000000000002E-2</v>
      </c>
      <c r="N145" s="312"/>
      <c r="O145" s="313"/>
      <c r="P145" s="161" t="s">
        <v>3</v>
      </c>
      <c r="Q145" s="313"/>
      <c r="R145" s="313"/>
      <c r="S145" s="314" t="s">
        <v>2</v>
      </c>
      <c r="T145" s="313"/>
      <c r="U145" s="313"/>
      <c r="V145" s="161" t="s">
        <v>3</v>
      </c>
      <c r="W145" s="313"/>
      <c r="X145" s="313"/>
      <c r="Y145" s="163" t="s">
        <v>3</v>
      </c>
    </row>
    <row r="146" spans="1:25" s="159" customFormat="1" ht="18" customHeight="1" x14ac:dyDescent="0.25">
      <c r="A146" s="233">
        <v>139</v>
      </c>
      <c r="B146" s="308" t="s">
        <v>334</v>
      </c>
      <c r="C146" s="278" t="s">
        <v>52</v>
      </c>
      <c r="D146" s="289" t="s">
        <v>238</v>
      </c>
      <c r="E146" s="256" t="s">
        <v>11</v>
      </c>
      <c r="F146" s="288">
        <v>4.3</v>
      </c>
      <c r="G146" s="290">
        <f t="shared" si="17"/>
        <v>9.6749999999999989</v>
      </c>
      <c r="H146" s="290">
        <f t="shared" si="24"/>
        <v>32.25</v>
      </c>
      <c r="I146" s="291"/>
      <c r="J146" s="280"/>
      <c r="K146" s="289">
        <v>1</v>
      </c>
      <c r="L146" s="288">
        <v>1.5</v>
      </c>
      <c r="M146" s="276">
        <f t="shared" si="18"/>
        <v>1.1738999999999999E-2</v>
      </c>
      <c r="N146" s="312"/>
      <c r="O146" s="313"/>
      <c r="P146" s="161" t="s">
        <v>3</v>
      </c>
      <c r="Q146" s="313"/>
      <c r="R146" s="313"/>
      <c r="S146" s="314" t="s">
        <v>2</v>
      </c>
      <c r="T146" s="313"/>
      <c r="U146" s="313"/>
      <c r="V146" s="161" t="s">
        <v>3</v>
      </c>
      <c r="W146" s="313"/>
      <c r="X146" s="313"/>
      <c r="Y146" s="163" t="s">
        <v>3</v>
      </c>
    </row>
    <row r="147" spans="1:25" s="159" customFormat="1" ht="18" customHeight="1" x14ac:dyDescent="0.25">
      <c r="A147" s="233">
        <v>140</v>
      </c>
      <c r="B147" s="308" t="s">
        <v>333</v>
      </c>
      <c r="C147" s="278" t="s">
        <v>52</v>
      </c>
      <c r="D147" s="289" t="s">
        <v>238</v>
      </c>
      <c r="E147" s="256" t="s">
        <v>11</v>
      </c>
      <c r="F147" s="288">
        <v>1</v>
      </c>
      <c r="G147" s="290">
        <f t="shared" si="17"/>
        <v>2.25</v>
      </c>
      <c r="H147" s="290">
        <f t="shared" si="24"/>
        <v>7.5</v>
      </c>
      <c r="I147" s="291"/>
      <c r="J147" s="280"/>
      <c r="K147" s="289">
        <v>1</v>
      </c>
      <c r="L147" s="288">
        <v>1.5</v>
      </c>
      <c r="M147" s="276">
        <f t="shared" si="18"/>
        <v>2.7299999999999998E-3</v>
      </c>
      <c r="N147" s="312"/>
      <c r="O147" s="313"/>
      <c r="P147" s="161" t="s">
        <v>3</v>
      </c>
      <c r="Q147" s="313"/>
      <c r="R147" s="313"/>
      <c r="S147" s="314" t="s">
        <v>2</v>
      </c>
      <c r="T147" s="313"/>
      <c r="U147" s="313"/>
      <c r="V147" s="161" t="s">
        <v>3</v>
      </c>
      <c r="W147" s="313"/>
      <c r="X147" s="313"/>
      <c r="Y147" s="163" t="s">
        <v>3</v>
      </c>
    </row>
    <row r="148" spans="1:25" s="159" customFormat="1" ht="18" customHeight="1" x14ac:dyDescent="0.25">
      <c r="A148" s="233">
        <v>141</v>
      </c>
      <c r="B148" s="308" t="s">
        <v>332</v>
      </c>
      <c r="C148" s="278" t="s">
        <v>52</v>
      </c>
      <c r="D148" s="289">
        <v>45008</v>
      </c>
      <c r="E148" s="256" t="s">
        <v>17</v>
      </c>
      <c r="F148" s="288">
        <v>4</v>
      </c>
      <c r="G148" s="290">
        <f t="shared" si="17"/>
        <v>9</v>
      </c>
      <c r="H148" s="290"/>
      <c r="I148" s="291">
        <f>F148*20*K148*L148</f>
        <v>120</v>
      </c>
      <c r="J148" s="280"/>
      <c r="K148" s="289">
        <v>1</v>
      </c>
      <c r="L148" s="288">
        <v>1.5</v>
      </c>
      <c r="M148" s="276">
        <f t="shared" si="18"/>
        <v>1.0919999999999999E-2</v>
      </c>
      <c r="N148" s="312"/>
      <c r="O148" s="161" t="s">
        <v>3</v>
      </c>
      <c r="P148" s="313"/>
      <c r="Q148" s="313"/>
      <c r="R148" s="161" t="s">
        <v>3</v>
      </c>
      <c r="S148" s="313"/>
      <c r="T148" s="313"/>
      <c r="U148" s="161" t="s">
        <v>3</v>
      </c>
      <c r="V148" s="313"/>
      <c r="W148" s="313"/>
      <c r="X148" s="314" t="s">
        <v>5</v>
      </c>
      <c r="Y148" s="315"/>
    </row>
    <row r="149" spans="1:25" s="159" customFormat="1" ht="18" customHeight="1" x14ac:dyDescent="0.25">
      <c r="A149" s="233">
        <v>142</v>
      </c>
      <c r="B149" s="308" t="s">
        <v>331</v>
      </c>
      <c r="C149" s="278" t="s">
        <v>52</v>
      </c>
      <c r="D149" s="289" t="s">
        <v>238</v>
      </c>
      <c r="E149" s="256" t="s">
        <v>27</v>
      </c>
      <c r="F149" s="288">
        <v>5.7</v>
      </c>
      <c r="G149" s="290">
        <f t="shared" si="17"/>
        <v>12.825000000000001</v>
      </c>
      <c r="H149" s="290">
        <f t="shared" si="24"/>
        <v>42.75</v>
      </c>
      <c r="I149" s="291"/>
      <c r="J149" s="280"/>
      <c r="K149" s="289">
        <v>1</v>
      </c>
      <c r="L149" s="288">
        <v>1.5</v>
      </c>
      <c r="M149" s="276">
        <f t="shared" si="18"/>
        <v>1.5561000000000002E-2</v>
      </c>
      <c r="N149" s="312"/>
      <c r="O149" s="313"/>
      <c r="P149" s="161" t="s">
        <v>3</v>
      </c>
      <c r="Q149" s="313"/>
      <c r="R149" s="313"/>
      <c r="S149" s="314" t="s">
        <v>2</v>
      </c>
      <c r="T149" s="313"/>
      <c r="U149" s="313"/>
      <c r="V149" s="161" t="s">
        <v>3</v>
      </c>
      <c r="W149" s="313"/>
      <c r="X149" s="313"/>
      <c r="Y149" s="163" t="s">
        <v>3</v>
      </c>
    </row>
    <row r="150" spans="1:25" s="159" customFormat="1" ht="18" customHeight="1" x14ac:dyDescent="0.25">
      <c r="A150" s="233">
        <v>143</v>
      </c>
      <c r="B150" s="308" t="s">
        <v>330</v>
      </c>
      <c r="C150" s="278" t="s">
        <v>52</v>
      </c>
      <c r="D150" s="289">
        <v>45009</v>
      </c>
      <c r="E150" s="256" t="s">
        <v>62</v>
      </c>
      <c r="F150" s="288">
        <v>1.7</v>
      </c>
      <c r="G150" s="290">
        <f t="shared" si="17"/>
        <v>3.8249999999999997</v>
      </c>
      <c r="H150" s="290">
        <f t="shared" si="24"/>
        <v>12.75</v>
      </c>
      <c r="I150" s="291"/>
      <c r="J150" s="280"/>
      <c r="K150" s="289">
        <v>1</v>
      </c>
      <c r="L150" s="288">
        <v>1.5</v>
      </c>
      <c r="M150" s="276">
        <f t="shared" si="18"/>
        <v>4.6409999999999993E-3</v>
      </c>
      <c r="N150" s="316" t="s">
        <v>2</v>
      </c>
      <c r="O150" s="313"/>
      <c r="P150" s="313"/>
      <c r="Q150" s="161" t="s">
        <v>3</v>
      </c>
      <c r="R150" s="313"/>
      <c r="S150" s="313"/>
      <c r="T150" s="161" t="s">
        <v>3</v>
      </c>
      <c r="U150" s="313"/>
      <c r="V150" s="313"/>
      <c r="W150" s="161" t="s">
        <v>3</v>
      </c>
      <c r="X150" s="313"/>
      <c r="Y150" s="315"/>
    </row>
    <row r="151" spans="1:25" s="159" customFormat="1" ht="18" customHeight="1" x14ac:dyDescent="0.25">
      <c r="A151" s="233">
        <v>144</v>
      </c>
      <c r="B151" s="308" t="s">
        <v>329</v>
      </c>
      <c r="C151" s="278" t="s">
        <v>52</v>
      </c>
      <c r="D151" s="289" t="s">
        <v>238</v>
      </c>
      <c r="E151" s="256" t="s">
        <v>60</v>
      </c>
      <c r="F151" s="288">
        <v>4</v>
      </c>
      <c r="G151" s="290">
        <f t="shared" si="17"/>
        <v>9</v>
      </c>
      <c r="H151" s="290">
        <f t="shared" si="24"/>
        <v>30</v>
      </c>
      <c r="I151" s="291"/>
      <c r="J151" s="280"/>
      <c r="K151" s="289">
        <v>1</v>
      </c>
      <c r="L151" s="288">
        <v>1.5</v>
      </c>
      <c r="M151" s="276">
        <f t="shared" si="18"/>
        <v>1.0919999999999999E-2</v>
      </c>
      <c r="N151" s="160" t="s">
        <v>3</v>
      </c>
      <c r="O151" s="313"/>
      <c r="P151" s="313"/>
      <c r="Q151" s="161" t="s">
        <v>3</v>
      </c>
      <c r="R151" s="313"/>
      <c r="S151" s="313"/>
      <c r="T151" s="161" t="s">
        <v>3</v>
      </c>
      <c r="U151" s="313"/>
      <c r="V151" s="313"/>
      <c r="W151" s="314" t="s">
        <v>2</v>
      </c>
      <c r="X151" s="311"/>
      <c r="Y151" s="284"/>
    </row>
    <row r="152" spans="1:25" s="159" customFormat="1" ht="18" customHeight="1" x14ac:dyDescent="0.25">
      <c r="A152" s="233">
        <v>145</v>
      </c>
      <c r="B152" s="308" t="s">
        <v>328</v>
      </c>
      <c r="C152" s="278" t="s">
        <v>52</v>
      </c>
      <c r="D152" s="289" t="s">
        <v>238</v>
      </c>
      <c r="E152" s="256" t="s">
        <v>54</v>
      </c>
      <c r="F152" s="288">
        <v>4</v>
      </c>
      <c r="G152" s="290">
        <f t="shared" si="17"/>
        <v>9</v>
      </c>
      <c r="H152" s="290">
        <f t="shared" si="24"/>
        <v>30</v>
      </c>
      <c r="I152" s="291"/>
      <c r="J152" s="280"/>
      <c r="K152" s="289">
        <v>1</v>
      </c>
      <c r="L152" s="288">
        <v>1.5</v>
      </c>
      <c r="M152" s="276">
        <f t="shared" si="18"/>
        <v>1.0919999999999999E-2</v>
      </c>
      <c r="N152" s="312"/>
      <c r="O152" s="161" t="s">
        <v>3</v>
      </c>
      <c r="P152" s="313"/>
      <c r="Q152" s="313"/>
      <c r="R152" s="161" t="s">
        <v>3</v>
      </c>
      <c r="S152" s="313"/>
      <c r="T152" s="313"/>
      <c r="U152" s="161" t="s">
        <v>3</v>
      </c>
      <c r="V152" s="313"/>
      <c r="W152" s="313"/>
      <c r="X152" s="314" t="s">
        <v>2</v>
      </c>
      <c r="Y152" s="315"/>
    </row>
    <row r="153" spans="1:25" s="159" customFormat="1" ht="18" customHeight="1" x14ac:dyDescent="0.25">
      <c r="A153" s="233">
        <v>146</v>
      </c>
      <c r="B153" s="308" t="s">
        <v>327</v>
      </c>
      <c r="C153" s="278" t="s">
        <v>52</v>
      </c>
      <c r="D153" s="289" t="s">
        <v>238</v>
      </c>
      <c r="E153" s="256" t="s">
        <v>57</v>
      </c>
      <c r="F153" s="288">
        <v>2.1</v>
      </c>
      <c r="G153" s="290">
        <f t="shared" si="17"/>
        <v>4.7250000000000005</v>
      </c>
      <c r="H153" s="290"/>
      <c r="I153" s="291">
        <f>F153*20*K153*L153</f>
        <v>63</v>
      </c>
      <c r="J153" s="280"/>
      <c r="K153" s="289">
        <v>1</v>
      </c>
      <c r="L153" s="288">
        <v>1.5</v>
      </c>
      <c r="M153" s="276">
        <f t="shared" si="18"/>
        <v>5.7330000000000002E-3</v>
      </c>
      <c r="N153" s="160" t="s">
        <v>3</v>
      </c>
      <c r="O153" s="313"/>
      <c r="P153" s="313"/>
      <c r="Q153" s="161" t="s">
        <v>3</v>
      </c>
      <c r="R153" s="313"/>
      <c r="S153" s="313"/>
      <c r="T153" s="161" t="s">
        <v>3</v>
      </c>
      <c r="U153" s="313"/>
      <c r="V153" s="313"/>
      <c r="W153" s="314" t="s">
        <v>5</v>
      </c>
      <c r="X153" s="311"/>
      <c r="Y153" s="284"/>
    </row>
    <row r="154" spans="1:25" s="159" customFormat="1" ht="18" customHeight="1" x14ac:dyDescent="0.25">
      <c r="A154" s="233">
        <v>147</v>
      </c>
      <c r="B154" s="308" t="s">
        <v>326</v>
      </c>
      <c r="C154" s="278" t="s">
        <v>52</v>
      </c>
      <c r="D154" s="289" t="s">
        <v>238</v>
      </c>
      <c r="E154" s="256" t="s">
        <v>54</v>
      </c>
      <c r="F154" s="288">
        <v>2.1</v>
      </c>
      <c r="G154" s="290">
        <f t="shared" si="17"/>
        <v>4.7250000000000005</v>
      </c>
      <c r="H154" s="290">
        <f t="shared" si="24"/>
        <v>15.75</v>
      </c>
      <c r="I154" s="291"/>
      <c r="J154" s="280"/>
      <c r="K154" s="289">
        <v>1</v>
      </c>
      <c r="L154" s="288">
        <v>1.5</v>
      </c>
      <c r="M154" s="276">
        <f t="shared" si="18"/>
        <v>5.7330000000000002E-3</v>
      </c>
      <c r="N154" s="312"/>
      <c r="O154" s="161" t="s">
        <v>3</v>
      </c>
      <c r="P154" s="313"/>
      <c r="Q154" s="313"/>
      <c r="R154" s="161" t="s">
        <v>3</v>
      </c>
      <c r="S154" s="313"/>
      <c r="T154" s="313"/>
      <c r="U154" s="161" t="s">
        <v>3</v>
      </c>
      <c r="V154" s="313"/>
      <c r="W154" s="313"/>
      <c r="X154" s="314" t="s">
        <v>2</v>
      </c>
      <c r="Y154" s="315"/>
    </row>
    <row r="155" spans="1:25" s="159" customFormat="1" ht="18" customHeight="1" x14ac:dyDescent="0.25">
      <c r="A155" s="233">
        <v>148</v>
      </c>
      <c r="B155" s="308" t="s">
        <v>325</v>
      </c>
      <c r="C155" s="278" t="s">
        <v>52</v>
      </c>
      <c r="D155" s="289" t="s">
        <v>238</v>
      </c>
      <c r="E155" s="256" t="s">
        <v>54</v>
      </c>
      <c r="F155" s="288">
        <v>2.1</v>
      </c>
      <c r="G155" s="290">
        <f t="shared" si="17"/>
        <v>4.7250000000000005</v>
      </c>
      <c r="H155" s="290">
        <f t="shared" si="24"/>
        <v>15.75</v>
      </c>
      <c r="I155" s="291"/>
      <c r="J155" s="280"/>
      <c r="K155" s="289">
        <v>1</v>
      </c>
      <c r="L155" s="288">
        <v>1.5</v>
      </c>
      <c r="M155" s="276">
        <f t="shared" si="18"/>
        <v>5.7330000000000002E-3</v>
      </c>
      <c r="N155" s="312"/>
      <c r="O155" s="161" t="s">
        <v>3</v>
      </c>
      <c r="P155" s="313"/>
      <c r="Q155" s="313"/>
      <c r="R155" s="161" t="s">
        <v>3</v>
      </c>
      <c r="S155" s="313"/>
      <c r="T155" s="313"/>
      <c r="U155" s="161" t="s">
        <v>3</v>
      </c>
      <c r="V155" s="313"/>
      <c r="W155" s="313"/>
      <c r="X155" s="314" t="s">
        <v>2</v>
      </c>
      <c r="Y155" s="315"/>
    </row>
    <row r="156" spans="1:25" s="159" customFormat="1" ht="18" customHeight="1" x14ac:dyDescent="0.25">
      <c r="A156" s="233">
        <v>149</v>
      </c>
      <c r="B156" s="308" t="s">
        <v>324</v>
      </c>
      <c r="C156" s="278" t="s">
        <v>52</v>
      </c>
      <c r="D156" s="289" t="s">
        <v>238</v>
      </c>
      <c r="E156" s="256" t="s">
        <v>51</v>
      </c>
      <c r="F156" s="288">
        <v>4.3</v>
      </c>
      <c r="G156" s="290">
        <f t="shared" si="17"/>
        <v>9.6749999999999989</v>
      </c>
      <c r="H156" s="290"/>
      <c r="I156" s="291">
        <f>F156*20*K156*L156</f>
        <v>129</v>
      </c>
      <c r="J156" s="280"/>
      <c r="K156" s="289">
        <v>1</v>
      </c>
      <c r="L156" s="288">
        <v>1.5</v>
      </c>
      <c r="M156" s="276">
        <f t="shared" si="18"/>
        <v>1.1738999999999999E-2</v>
      </c>
      <c r="N156" s="316" t="s">
        <v>5</v>
      </c>
      <c r="O156" s="313"/>
      <c r="P156" s="313"/>
      <c r="Q156" s="161" t="s">
        <v>3</v>
      </c>
      <c r="R156" s="313"/>
      <c r="S156" s="313"/>
      <c r="T156" s="161" t="s">
        <v>3</v>
      </c>
      <c r="U156" s="313"/>
      <c r="V156" s="313"/>
      <c r="W156" s="161" t="s">
        <v>3</v>
      </c>
      <c r="X156" s="313"/>
      <c r="Y156" s="315"/>
    </row>
    <row r="157" spans="1:25" s="159" customFormat="1" ht="18" customHeight="1" x14ac:dyDescent="0.25">
      <c r="A157" s="233">
        <v>150</v>
      </c>
      <c r="B157" s="308" t="s">
        <v>323</v>
      </c>
      <c r="C157" s="278" t="s">
        <v>36</v>
      </c>
      <c r="D157" s="289" t="s">
        <v>238</v>
      </c>
      <c r="E157" s="256" t="s">
        <v>49</v>
      </c>
      <c r="F157" s="288">
        <v>3</v>
      </c>
      <c r="G157" s="290">
        <f t="shared" si="17"/>
        <v>6.75</v>
      </c>
      <c r="H157" s="290">
        <f t="shared" si="24"/>
        <v>22.5</v>
      </c>
      <c r="I157" s="291"/>
      <c r="J157" s="280"/>
      <c r="K157" s="289">
        <v>1</v>
      </c>
      <c r="L157" s="288">
        <v>1.5</v>
      </c>
      <c r="M157" s="276">
        <f t="shared" si="18"/>
        <v>8.1899999999999994E-3</v>
      </c>
      <c r="N157" s="312"/>
      <c r="O157" s="161" t="s">
        <v>3</v>
      </c>
      <c r="P157" s="313"/>
      <c r="Q157" s="313"/>
      <c r="R157" s="161" t="s">
        <v>3</v>
      </c>
      <c r="S157" s="313"/>
      <c r="T157" s="313"/>
      <c r="U157" s="314" t="s">
        <v>2</v>
      </c>
      <c r="V157" s="313"/>
      <c r="W157" s="313"/>
      <c r="X157" s="161" t="s">
        <v>3</v>
      </c>
      <c r="Y157" s="315"/>
    </row>
    <row r="158" spans="1:25" s="159" customFormat="1" ht="18" customHeight="1" x14ac:dyDescent="0.25">
      <c r="A158" s="233">
        <v>151</v>
      </c>
      <c r="B158" s="308" t="s">
        <v>322</v>
      </c>
      <c r="C158" s="278" t="s">
        <v>36</v>
      </c>
      <c r="D158" s="289" t="s">
        <v>238</v>
      </c>
      <c r="E158" s="256" t="s">
        <v>47</v>
      </c>
      <c r="F158" s="288">
        <v>4</v>
      </c>
      <c r="G158" s="290">
        <f t="shared" si="17"/>
        <v>9</v>
      </c>
      <c r="H158" s="290"/>
      <c r="I158" s="291">
        <f>F158*20*K158*L158</f>
        <v>120</v>
      </c>
      <c r="J158" s="280"/>
      <c r="K158" s="289">
        <v>1</v>
      </c>
      <c r="L158" s="288">
        <v>1.5</v>
      </c>
      <c r="M158" s="276">
        <f t="shared" si="18"/>
        <v>1.0919999999999999E-2</v>
      </c>
      <c r="N158" s="312"/>
      <c r="O158" s="161" t="s">
        <v>3</v>
      </c>
      <c r="P158" s="313"/>
      <c r="Q158" s="313"/>
      <c r="R158" s="314" t="s">
        <v>5</v>
      </c>
      <c r="S158" s="313"/>
      <c r="T158" s="313"/>
      <c r="U158" s="161" t="s">
        <v>3</v>
      </c>
      <c r="V158" s="313"/>
      <c r="W158" s="313"/>
      <c r="X158" s="161" t="s">
        <v>3</v>
      </c>
      <c r="Y158" s="315"/>
    </row>
    <row r="159" spans="1:25" ht="18" customHeight="1" x14ac:dyDescent="0.25">
      <c r="A159" s="198">
        <v>152</v>
      </c>
      <c r="B159" s="203" t="s">
        <v>321</v>
      </c>
      <c r="C159" s="211" t="s">
        <v>36</v>
      </c>
      <c r="D159" s="206" t="s">
        <v>238</v>
      </c>
      <c r="E159" s="54" t="s">
        <v>32</v>
      </c>
      <c r="F159" s="53">
        <v>4</v>
      </c>
      <c r="G159" s="185">
        <f t="shared" si="17"/>
        <v>9</v>
      </c>
      <c r="H159" s="185">
        <f t="shared" si="24"/>
        <v>30</v>
      </c>
      <c r="I159" s="188"/>
      <c r="J159" s="101"/>
      <c r="K159" s="206">
        <v>1</v>
      </c>
      <c r="L159" s="53">
        <v>1.5</v>
      </c>
      <c r="M159" s="220">
        <f t="shared" si="18"/>
        <v>1.0919999999999999E-2</v>
      </c>
      <c r="N159" s="113"/>
      <c r="O159" s="32" t="s">
        <v>3</v>
      </c>
      <c r="P159" s="110"/>
      <c r="Q159" s="110"/>
      <c r="R159" s="112" t="s">
        <v>2</v>
      </c>
      <c r="S159" s="110"/>
      <c r="T159" s="110"/>
      <c r="U159" s="32" t="s">
        <v>3</v>
      </c>
      <c r="V159" s="110"/>
      <c r="W159" s="110"/>
      <c r="X159" s="32" t="s">
        <v>3</v>
      </c>
      <c r="Y159" s="111"/>
    </row>
    <row r="160" spans="1:25" ht="18" customHeight="1" x14ac:dyDescent="0.25">
      <c r="A160" s="198">
        <v>153</v>
      </c>
      <c r="B160" s="203" t="s">
        <v>320</v>
      </c>
      <c r="C160" s="211" t="s">
        <v>567</v>
      </c>
      <c r="D160" s="206">
        <v>45003</v>
      </c>
      <c r="E160" s="54" t="s">
        <v>44</v>
      </c>
      <c r="F160" s="53">
        <v>5.5</v>
      </c>
      <c r="G160" s="185">
        <f t="shared" si="17"/>
        <v>12.375</v>
      </c>
      <c r="H160" s="185">
        <f>F160*5*K160*L160</f>
        <v>41.25</v>
      </c>
      <c r="I160" s="188"/>
      <c r="J160" s="101"/>
      <c r="K160" s="206">
        <v>1</v>
      </c>
      <c r="L160" s="53">
        <v>1.5</v>
      </c>
      <c r="M160" s="220">
        <f t="shared" si="18"/>
        <v>1.5015000000000001E-2</v>
      </c>
      <c r="N160" s="113"/>
      <c r="O160" s="32" t="s">
        <v>3</v>
      </c>
      <c r="P160" s="110"/>
      <c r="Q160" s="110"/>
      <c r="R160" s="112" t="s">
        <v>2</v>
      </c>
      <c r="S160" s="110"/>
      <c r="T160" s="110"/>
      <c r="U160" s="32" t="s">
        <v>3</v>
      </c>
      <c r="V160" s="110"/>
      <c r="W160" s="110"/>
      <c r="X160" s="32" t="s">
        <v>3</v>
      </c>
      <c r="Y160" s="111"/>
    </row>
    <row r="161" spans="1:26" ht="18" customHeight="1" x14ac:dyDescent="0.25">
      <c r="A161" s="198">
        <v>154</v>
      </c>
      <c r="B161" s="203" t="s">
        <v>319</v>
      </c>
      <c r="C161" s="211" t="s">
        <v>567</v>
      </c>
      <c r="D161" s="206">
        <v>45004</v>
      </c>
      <c r="E161" s="54" t="s">
        <v>11</v>
      </c>
      <c r="F161" s="53">
        <v>5.5</v>
      </c>
      <c r="G161" s="185">
        <f t="shared" si="17"/>
        <v>12.375</v>
      </c>
      <c r="H161" s="185">
        <f t="shared" ref="H161:H164" si="25">F161*5*K161*L161</f>
        <v>41.25</v>
      </c>
      <c r="I161" s="188"/>
      <c r="J161" s="101"/>
      <c r="K161" s="206">
        <v>1</v>
      </c>
      <c r="L161" s="53">
        <v>1.5</v>
      </c>
      <c r="M161" s="220">
        <f t="shared" si="18"/>
        <v>1.5015000000000001E-2</v>
      </c>
      <c r="N161" s="113"/>
      <c r="O161" s="110"/>
      <c r="P161" s="32" t="s">
        <v>3</v>
      </c>
      <c r="Q161" s="110"/>
      <c r="R161" s="110"/>
      <c r="S161" s="112" t="s">
        <v>2</v>
      </c>
      <c r="T161" s="110"/>
      <c r="U161" s="110"/>
      <c r="V161" s="32" t="s">
        <v>3</v>
      </c>
      <c r="W161" s="110"/>
      <c r="X161" s="110"/>
      <c r="Y161" s="31" t="s">
        <v>3</v>
      </c>
    </row>
    <row r="162" spans="1:26" ht="18" customHeight="1" x14ac:dyDescent="0.25">
      <c r="A162" s="198">
        <v>155</v>
      </c>
      <c r="B162" s="203" t="s">
        <v>318</v>
      </c>
      <c r="C162" s="211" t="s">
        <v>36</v>
      </c>
      <c r="D162" s="206" t="s">
        <v>238</v>
      </c>
      <c r="E162" s="54" t="s">
        <v>41</v>
      </c>
      <c r="F162" s="53">
        <v>4</v>
      </c>
      <c r="G162" s="185">
        <f t="shared" si="17"/>
        <v>9</v>
      </c>
      <c r="H162" s="185"/>
      <c r="I162" s="188">
        <f>F162*20*K162*L162</f>
        <v>120</v>
      </c>
      <c r="J162" s="101"/>
      <c r="K162" s="206">
        <v>1</v>
      </c>
      <c r="L162" s="53">
        <v>1.5</v>
      </c>
      <c r="M162" s="220">
        <f t="shared" si="18"/>
        <v>1.0919999999999999E-2</v>
      </c>
      <c r="N162" s="113"/>
      <c r="O162" s="110"/>
      <c r="P162" s="32" t="s">
        <v>3</v>
      </c>
      <c r="Q162" s="110"/>
      <c r="R162" s="110"/>
      <c r="S162" s="112" t="s">
        <v>5</v>
      </c>
      <c r="T162" s="110"/>
      <c r="U162" s="110"/>
      <c r="V162" s="32" t="s">
        <v>3</v>
      </c>
      <c r="W162" s="110"/>
      <c r="X162" s="110"/>
      <c r="Y162" s="31" t="s">
        <v>3</v>
      </c>
    </row>
    <row r="163" spans="1:26" ht="18" customHeight="1" x14ac:dyDescent="0.25">
      <c r="A163" s="198">
        <v>156</v>
      </c>
      <c r="B163" s="203" t="s">
        <v>317</v>
      </c>
      <c r="C163" s="211" t="s">
        <v>36</v>
      </c>
      <c r="D163" s="206" t="s">
        <v>238</v>
      </c>
      <c r="E163" s="54" t="s">
        <v>11</v>
      </c>
      <c r="F163" s="53">
        <v>1.4</v>
      </c>
      <c r="G163" s="185">
        <f t="shared" si="17"/>
        <v>3.1499999999999995</v>
      </c>
      <c r="H163" s="185">
        <f t="shared" si="25"/>
        <v>10.5</v>
      </c>
      <c r="I163" s="188"/>
      <c r="J163" s="101"/>
      <c r="K163" s="206">
        <v>1</v>
      </c>
      <c r="L163" s="53">
        <v>1.5</v>
      </c>
      <c r="M163" s="220">
        <f t="shared" si="18"/>
        <v>3.8219999999999994E-3</v>
      </c>
      <c r="N163" s="113"/>
      <c r="O163" s="110"/>
      <c r="P163" s="32" t="s">
        <v>3</v>
      </c>
      <c r="Q163" s="110"/>
      <c r="R163" s="110"/>
      <c r="S163" s="112" t="s">
        <v>2</v>
      </c>
      <c r="T163" s="110"/>
      <c r="U163" s="110"/>
      <c r="V163" s="32" t="s">
        <v>3</v>
      </c>
      <c r="W163" s="110"/>
      <c r="X163" s="110"/>
      <c r="Y163" s="31" t="s">
        <v>3</v>
      </c>
    </row>
    <row r="164" spans="1:26" ht="18" customHeight="1" x14ac:dyDescent="0.25">
      <c r="A164" s="198">
        <v>157</v>
      </c>
      <c r="B164" s="203" t="s">
        <v>316</v>
      </c>
      <c r="C164" s="211" t="s">
        <v>315</v>
      </c>
      <c r="D164" s="206" t="s">
        <v>238</v>
      </c>
      <c r="E164" s="54" t="s">
        <v>27</v>
      </c>
      <c r="F164" s="53">
        <v>2.1</v>
      </c>
      <c r="G164" s="185">
        <f t="shared" si="17"/>
        <v>4.7250000000000005</v>
      </c>
      <c r="H164" s="185">
        <f t="shared" si="25"/>
        <v>15.75</v>
      </c>
      <c r="I164" s="188"/>
      <c r="J164" s="101"/>
      <c r="K164" s="206">
        <v>1</v>
      </c>
      <c r="L164" s="53">
        <v>1.5</v>
      </c>
      <c r="M164" s="220">
        <f t="shared" si="18"/>
        <v>5.7330000000000002E-3</v>
      </c>
      <c r="N164" s="113"/>
      <c r="O164" s="110"/>
      <c r="P164" s="32" t="s">
        <v>3</v>
      </c>
      <c r="Q164" s="110"/>
      <c r="R164" s="110"/>
      <c r="S164" s="112" t="s">
        <v>2</v>
      </c>
      <c r="T164" s="110"/>
      <c r="U164" s="110"/>
      <c r="V164" s="32" t="s">
        <v>3</v>
      </c>
      <c r="W164" s="110"/>
      <c r="X164" s="110"/>
      <c r="Y164" s="31" t="s">
        <v>3</v>
      </c>
    </row>
    <row r="165" spans="1:26" ht="18" customHeight="1" x14ac:dyDescent="0.25">
      <c r="A165" s="198">
        <v>158</v>
      </c>
      <c r="B165" s="203" t="s">
        <v>314</v>
      </c>
      <c r="C165" s="211" t="s">
        <v>36</v>
      </c>
      <c r="D165" s="206" t="s">
        <v>238</v>
      </c>
      <c r="E165" s="54" t="s">
        <v>35</v>
      </c>
      <c r="F165" s="53">
        <v>4</v>
      </c>
      <c r="G165" s="185">
        <f t="shared" si="17"/>
        <v>9</v>
      </c>
      <c r="H165" s="185">
        <f>F165*5*K165*L165</f>
        <v>30</v>
      </c>
      <c r="I165" s="188"/>
      <c r="J165" s="101"/>
      <c r="K165" s="206">
        <v>1</v>
      </c>
      <c r="L165" s="53">
        <v>1.5</v>
      </c>
      <c r="M165" s="220">
        <f t="shared" si="18"/>
        <v>1.0919999999999999E-2</v>
      </c>
      <c r="N165" s="34" t="s">
        <v>3</v>
      </c>
      <c r="O165" s="110"/>
      <c r="P165" s="110"/>
      <c r="Q165" s="32" t="s">
        <v>3</v>
      </c>
      <c r="R165" s="110"/>
      <c r="S165" s="110"/>
      <c r="T165" s="112" t="s">
        <v>2</v>
      </c>
      <c r="U165" s="110"/>
      <c r="V165" s="110"/>
      <c r="W165" s="32" t="s">
        <v>3</v>
      </c>
      <c r="X165" s="110"/>
      <c r="Y165" s="111"/>
    </row>
    <row r="166" spans="1:26" ht="18" customHeight="1" x14ac:dyDescent="0.25">
      <c r="A166" s="198">
        <v>159</v>
      </c>
      <c r="B166" s="203" t="s">
        <v>313</v>
      </c>
      <c r="C166" s="211" t="s">
        <v>30</v>
      </c>
      <c r="D166" s="206" t="s">
        <v>238</v>
      </c>
      <c r="E166" s="54" t="s">
        <v>32</v>
      </c>
      <c r="F166" s="53">
        <v>1.3</v>
      </c>
      <c r="G166" s="185">
        <f t="shared" si="17"/>
        <v>2.9250000000000003</v>
      </c>
      <c r="H166" s="185">
        <f t="shared" ref="H166:H180" si="26">F166*5*K166*L166</f>
        <v>9.75</v>
      </c>
      <c r="I166" s="188"/>
      <c r="J166" s="101"/>
      <c r="K166" s="206">
        <v>1</v>
      </c>
      <c r="L166" s="53">
        <v>1.5</v>
      </c>
      <c r="M166" s="220">
        <f t="shared" si="18"/>
        <v>3.5490000000000005E-3</v>
      </c>
      <c r="N166" s="113"/>
      <c r="O166" s="32" t="s">
        <v>3</v>
      </c>
      <c r="P166" s="110"/>
      <c r="Q166" s="110"/>
      <c r="R166" s="112" t="s">
        <v>2</v>
      </c>
      <c r="S166" s="110"/>
      <c r="T166" s="110"/>
      <c r="U166" s="32" t="s">
        <v>3</v>
      </c>
      <c r="V166" s="110"/>
      <c r="W166" s="110"/>
      <c r="X166" s="32" t="s">
        <v>3</v>
      </c>
      <c r="Y166" s="111"/>
    </row>
    <row r="167" spans="1:26" ht="18" customHeight="1" x14ac:dyDescent="0.25">
      <c r="A167" s="198">
        <v>160</v>
      </c>
      <c r="B167" s="203" t="s">
        <v>312</v>
      </c>
      <c r="C167" s="211" t="s">
        <v>30</v>
      </c>
      <c r="D167" s="206" t="s">
        <v>238</v>
      </c>
      <c r="E167" s="55" t="s">
        <v>32</v>
      </c>
      <c r="F167" s="53">
        <v>4</v>
      </c>
      <c r="G167" s="185">
        <f t="shared" si="17"/>
        <v>9</v>
      </c>
      <c r="H167" s="185">
        <f t="shared" si="26"/>
        <v>30</v>
      </c>
      <c r="I167" s="188"/>
      <c r="J167" s="101"/>
      <c r="K167" s="206">
        <v>1</v>
      </c>
      <c r="L167" s="53">
        <v>1.5</v>
      </c>
      <c r="M167" s="221">
        <f t="shared" si="18"/>
        <v>1.0919999999999999E-2</v>
      </c>
      <c r="N167" s="113"/>
      <c r="O167" s="32" t="s">
        <v>3</v>
      </c>
      <c r="P167" s="110"/>
      <c r="Q167" s="110"/>
      <c r="R167" s="112" t="s">
        <v>2</v>
      </c>
      <c r="S167" s="110"/>
      <c r="T167" s="110"/>
      <c r="U167" s="32" t="s">
        <v>3</v>
      </c>
      <c r="V167" s="110"/>
      <c r="W167" s="110"/>
      <c r="X167" s="32" t="s">
        <v>3</v>
      </c>
      <c r="Y167" s="111"/>
    </row>
    <row r="168" spans="1:26" ht="18" customHeight="1" x14ac:dyDescent="0.25">
      <c r="A168" s="198">
        <v>161</v>
      </c>
      <c r="B168" s="203" t="s">
        <v>311</v>
      </c>
      <c r="C168" s="211" t="s">
        <v>30</v>
      </c>
      <c r="D168" s="206" t="s">
        <v>238</v>
      </c>
      <c r="E168" s="53" t="s">
        <v>13</v>
      </c>
      <c r="F168" s="53">
        <v>4</v>
      </c>
      <c r="G168" s="185">
        <f t="shared" ref="G168:G180" si="27">F168*1.5*K168*L168</f>
        <v>9</v>
      </c>
      <c r="H168" s="185">
        <f t="shared" si="26"/>
        <v>30</v>
      </c>
      <c r="I168" s="188"/>
      <c r="J168" s="101"/>
      <c r="K168" s="206">
        <v>1</v>
      </c>
      <c r="L168" s="53">
        <v>1.5</v>
      </c>
      <c r="M168" s="222">
        <f t="shared" ref="M168:M180" si="28">F168*K168*L168*0.00182</f>
        <v>1.0919999999999999E-2</v>
      </c>
      <c r="N168" s="113"/>
      <c r="O168" s="112" t="s">
        <v>2</v>
      </c>
      <c r="P168" s="110"/>
      <c r="Q168" s="110"/>
      <c r="R168" s="32" t="s">
        <v>3</v>
      </c>
      <c r="S168" s="110"/>
      <c r="T168" s="110"/>
      <c r="U168" s="32" t="s">
        <v>3</v>
      </c>
      <c r="V168" s="110"/>
      <c r="W168" s="110"/>
      <c r="X168" s="32" t="s">
        <v>3</v>
      </c>
      <c r="Y168" s="111"/>
    </row>
    <row r="169" spans="1:26" ht="18" customHeight="1" x14ac:dyDescent="0.25">
      <c r="A169" s="198">
        <v>162</v>
      </c>
      <c r="B169" s="203" t="s">
        <v>310</v>
      </c>
      <c r="C169" s="211" t="s">
        <v>28</v>
      </c>
      <c r="D169" s="206" t="s">
        <v>238</v>
      </c>
      <c r="E169" s="53" t="s">
        <v>27</v>
      </c>
      <c r="F169" s="53">
        <v>3</v>
      </c>
      <c r="G169" s="185">
        <f t="shared" si="27"/>
        <v>6.75</v>
      </c>
      <c r="H169" s="185">
        <f t="shared" si="26"/>
        <v>22.5</v>
      </c>
      <c r="I169" s="188"/>
      <c r="J169" s="101"/>
      <c r="K169" s="206">
        <v>1</v>
      </c>
      <c r="L169" s="53">
        <v>1.5</v>
      </c>
      <c r="M169" s="222">
        <f t="shared" si="28"/>
        <v>8.1899999999999994E-3</v>
      </c>
      <c r="N169" s="113"/>
      <c r="O169" s="110"/>
      <c r="P169" s="32" t="s">
        <v>3</v>
      </c>
      <c r="Q169" s="110"/>
      <c r="R169" s="110"/>
      <c r="S169" s="112" t="s">
        <v>2</v>
      </c>
      <c r="T169" s="110"/>
      <c r="U169" s="110"/>
      <c r="V169" s="32" t="s">
        <v>3</v>
      </c>
      <c r="W169" s="110"/>
      <c r="X169" s="110"/>
      <c r="Y169" s="31" t="s">
        <v>3</v>
      </c>
    </row>
    <row r="170" spans="1:26" ht="18" customHeight="1" x14ac:dyDescent="0.25">
      <c r="A170" s="198">
        <v>163</v>
      </c>
      <c r="B170" s="203" t="s">
        <v>309</v>
      </c>
      <c r="C170" s="212" t="s">
        <v>19</v>
      </c>
      <c r="D170" s="206">
        <v>45005</v>
      </c>
      <c r="E170" s="53" t="s">
        <v>17</v>
      </c>
      <c r="F170" s="53">
        <v>4</v>
      </c>
      <c r="G170" s="185">
        <f t="shared" si="27"/>
        <v>9</v>
      </c>
      <c r="H170" s="185"/>
      <c r="I170" s="188">
        <f t="shared" ref="I170" si="29">F170*20*K170*L170</f>
        <v>120</v>
      </c>
      <c r="J170" s="101"/>
      <c r="K170" s="206">
        <v>1</v>
      </c>
      <c r="L170" s="53">
        <v>1.5</v>
      </c>
      <c r="M170" s="222">
        <f t="shared" si="28"/>
        <v>1.0919999999999999E-2</v>
      </c>
      <c r="N170" s="113"/>
      <c r="O170" s="32" t="s">
        <v>3</v>
      </c>
      <c r="P170" s="110"/>
      <c r="Q170" s="110"/>
      <c r="R170" s="32" t="s">
        <v>3</v>
      </c>
      <c r="S170" s="110"/>
      <c r="T170" s="110"/>
      <c r="U170" s="32" t="s">
        <v>3</v>
      </c>
      <c r="V170" s="110"/>
      <c r="W170" s="110"/>
      <c r="X170" s="112" t="s">
        <v>5</v>
      </c>
      <c r="Y170" s="111"/>
    </row>
    <row r="171" spans="1:26" ht="18" customHeight="1" x14ac:dyDescent="0.25">
      <c r="A171" s="198">
        <v>164</v>
      </c>
      <c r="B171" s="203" t="s">
        <v>308</v>
      </c>
      <c r="C171" s="198" t="s">
        <v>19</v>
      </c>
      <c r="D171" s="206">
        <v>45006</v>
      </c>
      <c r="E171" s="53" t="s">
        <v>4</v>
      </c>
      <c r="F171" s="53">
        <v>2</v>
      </c>
      <c r="G171" s="185">
        <f t="shared" si="27"/>
        <v>4.5</v>
      </c>
      <c r="H171" s="185">
        <f t="shared" si="26"/>
        <v>15</v>
      </c>
      <c r="I171" s="188"/>
      <c r="J171" s="101"/>
      <c r="K171" s="206">
        <v>1</v>
      </c>
      <c r="L171" s="53">
        <v>1.5</v>
      </c>
      <c r="M171" s="222">
        <f t="shared" si="28"/>
        <v>5.4599999999999996E-3</v>
      </c>
      <c r="N171" s="34" t="s">
        <v>3</v>
      </c>
      <c r="O171" s="110"/>
      <c r="P171" s="110"/>
      <c r="Q171" s="32" t="s">
        <v>3</v>
      </c>
      <c r="R171" s="110"/>
      <c r="S171" s="110"/>
      <c r="T171" s="32" t="s">
        <v>3</v>
      </c>
      <c r="U171" s="110"/>
      <c r="V171" s="110"/>
      <c r="W171" s="112" t="s">
        <v>2</v>
      </c>
      <c r="X171" s="110"/>
      <c r="Y171" s="111"/>
      <c r="Z171" s="20"/>
    </row>
    <row r="172" spans="1:26" ht="18" customHeight="1" x14ac:dyDescent="0.25">
      <c r="A172" s="198">
        <v>165</v>
      </c>
      <c r="B172" s="202" t="s">
        <v>307</v>
      </c>
      <c r="C172" s="213" t="s">
        <v>304</v>
      </c>
      <c r="D172" s="207">
        <v>44547</v>
      </c>
      <c r="E172" s="56" t="s">
        <v>306</v>
      </c>
      <c r="F172" s="57">
        <v>1</v>
      </c>
      <c r="G172" s="185">
        <f t="shared" si="27"/>
        <v>2.4750000000000001</v>
      </c>
      <c r="H172" s="185">
        <f t="shared" si="26"/>
        <v>8.25</v>
      </c>
      <c r="I172" s="188"/>
      <c r="J172" s="101"/>
      <c r="K172" s="206">
        <v>1.1000000000000001</v>
      </c>
      <c r="L172" s="53">
        <v>1.5</v>
      </c>
      <c r="M172" s="222">
        <f t="shared" si="28"/>
        <v>3.0030000000000005E-3</v>
      </c>
      <c r="N172" s="113" t="s">
        <v>3</v>
      </c>
      <c r="O172" s="110"/>
      <c r="P172" s="110"/>
      <c r="Q172" s="110" t="s">
        <v>3</v>
      </c>
      <c r="R172" s="110"/>
      <c r="S172" s="110"/>
      <c r="T172" s="112" t="s">
        <v>2</v>
      </c>
      <c r="U172" s="110"/>
      <c r="V172" s="110"/>
      <c r="W172" s="110" t="s">
        <v>3</v>
      </c>
      <c r="X172" s="110"/>
      <c r="Y172" s="111"/>
      <c r="Z172" s="20"/>
    </row>
    <row r="173" spans="1:26" ht="18" customHeight="1" x14ac:dyDescent="0.25">
      <c r="A173" s="198">
        <v>166</v>
      </c>
      <c r="B173" s="202" t="s">
        <v>305</v>
      </c>
      <c r="C173" s="214" t="s">
        <v>304</v>
      </c>
      <c r="D173" s="208">
        <v>44544</v>
      </c>
      <c r="E173" s="56" t="s">
        <v>297</v>
      </c>
      <c r="F173" s="57">
        <v>1</v>
      </c>
      <c r="G173" s="185">
        <f t="shared" si="27"/>
        <v>2.4750000000000001</v>
      </c>
      <c r="H173" s="185">
        <f t="shared" si="26"/>
        <v>8.25</v>
      </c>
      <c r="I173" s="188"/>
      <c r="J173" s="101"/>
      <c r="K173" s="206">
        <v>1.1000000000000001</v>
      </c>
      <c r="L173" s="53">
        <v>1.5</v>
      </c>
      <c r="M173" s="222">
        <f t="shared" si="28"/>
        <v>3.0030000000000005E-3</v>
      </c>
      <c r="N173" s="113" t="s">
        <v>3</v>
      </c>
      <c r="O173" s="110"/>
      <c r="P173" s="110"/>
      <c r="Q173" s="110" t="s">
        <v>3</v>
      </c>
      <c r="R173" s="110"/>
      <c r="S173" s="110"/>
      <c r="T173" s="112" t="s">
        <v>2</v>
      </c>
      <c r="U173" s="110"/>
      <c r="V173" s="110"/>
      <c r="W173" s="110" t="s">
        <v>3</v>
      </c>
      <c r="X173" s="110"/>
      <c r="Y173" s="111"/>
      <c r="Z173" s="20"/>
    </row>
    <row r="174" spans="1:26" ht="18" customHeight="1" x14ac:dyDescent="0.25">
      <c r="A174" s="198">
        <v>167</v>
      </c>
      <c r="B174" s="202" t="s">
        <v>303</v>
      </c>
      <c r="C174" s="214" t="s">
        <v>301</v>
      </c>
      <c r="D174" s="208">
        <v>44546</v>
      </c>
      <c r="E174" s="58" t="s">
        <v>297</v>
      </c>
      <c r="F174" s="57">
        <v>0.5</v>
      </c>
      <c r="G174" s="185">
        <f t="shared" si="27"/>
        <v>1.2375</v>
      </c>
      <c r="H174" s="185">
        <f t="shared" si="26"/>
        <v>4.125</v>
      </c>
      <c r="I174" s="188"/>
      <c r="J174" s="101"/>
      <c r="K174" s="206">
        <v>1.1000000000000001</v>
      </c>
      <c r="L174" s="53">
        <v>1.5</v>
      </c>
      <c r="M174" s="222">
        <f t="shared" si="28"/>
        <v>1.5015000000000002E-3</v>
      </c>
      <c r="N174" s="113" t="s">
        <v>3</v>
      </c>
      <c r="O174" s="110"/>
      <c r="P174" s="110"/>
      <c r="Q174" s="110" t="s">
        <v>3</v>
      </c>
      <c r="R174" s="110"/>
      <c r="S174" s="110"/>
      <c r="T174" s="112" t="s">
        <v>2</v>
      </c>
      <c r="U174" s="110"/>
      <c r="V174" s="110"/>
      <c r="W174" s="110" t="s">
        <v>3</v>
      </c>
      <c r="X174" s="110"/>
      <c r="Y174" s="111"/>
      <c r="Z174" s="20"/>
    </row>
    <row r="175" spans="1:26" ht="18" customHeight="1" x14ac:dyDescent="0.25">
      <c r="A175" s="198">
        <v>168</v>
      </c>
      <c r="B175" s="202" t="s">
        <v>302</v>
      </c>
      <c r="C175" s="214" t="s">
        <v>301</v>
      </c>
      <c r="D175" s="208">
        <v>44545</v>
      </c>
      <c r="E175" s="59" t="s">
        <v>297</v>
      </c>
      <c r="F175" s="60">
        <v>0.5</v>
      </c>
      <c r="G175" s="185">
        <f t="shared" si="27"/>
        <v>1.2375</v>
      </c>
      <c r="H175" s="185">
        <f t="shared" si="26"/>
        <v>4.125</v>
      </c>
      <c r="I175" s="188"/>
      <c r="J175" s="101"/>
      <c r="K175" s="216">
        <v>1.1000000000000001</v>
      </c>
      <c r="L175" s="225">
        <v>1.5</v>
      </c>
      <c r="M175" s="223">
        <f t="shared" si="28"/>
        <v>1.5015000000000002E-3</v>
      </c>
      <c r="N175" s="113" t="s">
        <v>3</v>
      </c>
      <c r="O175" s="110"/>
      <c r="P175" s="110"/>
      <c r="Q175" s="110" t="s">
        <v>3</v>
      </c>
      <c r="R175" s="110"/>
      <c r="S175" s="110"/>
      <c r="T175" s="112" t="s">
        <v>2</v>
      </c>
      <c r="U175" s="110"/>
      <c r="V175" s="110"/>
      <c r="W175" s="110" t="s">
        <v>3</v>
      </c>
      <c r="X175" s="110"/>
      <c r="Y175" s="111"/>
      <c r="Z175" s="20"/>
    </row>
    <row r="176" spans="1:26" ht="18" customHeight="1" x14ac:dyDescent="0.25">
      <c r="A176" s="198">
        <v>169</v>
      </c>
      <c r="B176" s="202" t="s">
        <v>300</v>
      </c>
      <c r="C176" s="214" t="s">
        <v>298</v>
      </c>
      <c r="D176" s="208">
        <v>44542</v>
      </c>
      <c r="E176" s="59" t="s">
        <v>297</v>
      </c>
      <c r="F176" s="61">
        <v>0.5</v>
      </c>
      <c r="G176" s="185">
        <f t="shared" si="27"/>
        <v>1.2375</v>
      </c>
      <c r="H176" s="185">
        <f t="shared" si="26"/>
        <v>4.125</v>
      </c>
      <c r="I176" s="188"/>
      <c r="J176" s="101"/>
      <c r="K176" s="217">
        <v>1.1000000000000001</v>
      </c>
      <c r="L176" s="54">
        <v>1.5</v>
      </c>
      <c r="M176" s="220">
        <f t="shared" si="28"/>
        <v>1.5015000000000002E-3</v>
      </c>
      <c r="N176" s="113" t="s">
        <v>3</v>
      </c>
      <c r="O176" s="110"/>
      <c r="P176" s="110"/>
      <c r="Q176" s="110" t="s">
        <v>3</v>
      </c>
      <c r="R176" s="110"/>
      <c r="S176" s="110"/>
      <c r="T176" s="112" t="s">
        <v>2</v>
      </c>
      <c r="U176" s="110"/>
      <c r="V176" s="110"/>
      <c r="W176" s="110" t="s">
        <v>3</v>
      </c>
      <c r="X176" s="110"/>
      <c r="Y176" s="111"/>
      <c r="Z176" s="20"/>
    </row>
    <row r="177" spans="1:26" ht="18" customHeight="1" x14ac:dyDescent="0.25">
      <c r="A177" s="198">
        <v>170</v>
      </c>
      <c r="B177" s="202" t="s">
        <v>299</v>
      </c>
      <c r="C177" s="214" t="s">
        <v>298</v>
      </c>
      <c r="D177" s="208">
        <v>44543</v>
      </c>
      <c r="E177" s="59" t="s">
        <v>297</v>
      </c>
      <c r="F177" s="61">
        <v>0.5</v>
      </c>
      <c r="G177" s="185">
        <f t="shared" si="27"/>
        <v>1.2375</v>
      </c>
      <c r="H177" s="185">
        <f t="shared" si="26"/>
        <v>4.125</v>
      </c>
      <c r="I177" s="188"/>
      <c r="J177" s="101"/>
      <c r="K177" s="217">
        <v>1.1000000000000001</v>
      </c>
      <c r="L177" s="54">
        <v>1.5</v>
      </c>
      <c r="M177" s="220">
        <f t="shared" si="28"/>
        <v>1.5015000000000002E-3</v>
      </c>
      <c r="N177" s="113" t="s">
        <v>3</v>
      </c>
      <c r="O177" s="110"/>
      <c r="P177" s="110"/>
      <c r="Q177" s="110" t="s">
        <v>3</v>
      </c>
      <c r="R177" s="110"/>
      <c r="S177" s="110"/>
      <c r="T177" s="112" t="s">
        <v>2</v>
      </c>
      <c r="U177" s="110"/>
      <c r="V177" s="110"/>
      <c r="W177" s="110" t="s">
        <v>3</v>
      </c>
      <c r="X177" s="110"/>
      <c r="Y177" s="111"/>
      <c r="Z177" s="20"/>
    </row>
    <row r="178" spans="1:26" ht="18" customHeight="1" x14ac:dyDescent="0.25">
      <c r="A178" s="198">
        <v>171</v>
      </c>
      <c r="B178" s="202" t="s">
        <v>470</v>
      </c>
      <c r="C178" s="214" t="s">
        <v>296</v>
      </c>
      <c r="D178" s="206" t="s">
        <v>238</v>
      </c>
      <c r="E178" s="59" t="s">
        <v>295</v>
      </c>
      <c r="F178" s="61">
        <v>4</v>
      </c>
      <c r="G178" s="185">
        <f t="shared" si="27"/>
        <v>9.9</v>
      </c>
      <c r="H178" s="185">
        <f t="shared" si="26"/>
        <v>33</v>
      </c>
      <c r="I178" s="188"/>
      <c r="J178" s="101"/>
      <c r="K178" s="217">
        <v>1.1000000000000001</v>
      </c>
      <c r="L178" s="54">
        <v>1.5</v>
      </c>
      <c r="M178" s="220">
        <f t="shared" si="28"/>
        <v>1.2012000000000002E-2</v>
      </c>
      <c r="N178" s="113"/>
      <c r="O178" s="110" t="s">
        <v>3</v>
      </c>
      <c r="P178" s="110"/>
      <c r="Q178" s="110"/>
      <c r="R178" s="110" t="s">
        <v>3</v>
      </c>
      <c r="S178" s="110"/>
      <c r="T178" s="110"/>
      <c r="U178" s="112" t="s">
        <v>2</v>
      </c>
      <c r="V178" s="110"/>
      <c r="W178" s="110"/>
      <c r="X178" s="110" t="s">
        <v>3</v>
      </c>
      <c r="Y178" s="111"/>
      <c r="Z178" s="20"/>
    </row>
    <row r="179" spans="1:26" ht="18" customHeight="1" x14ac:dyDescent="0.25">
      <c r="A179" s="198">
        <v>172</v>
      </c>
      <c r="B179" s="202" t="s">
        <v>471</v>
      </c>
      <c r="C179" s="214" t="s">
        <v>294</v>
      </c>
      <c r="D179" s="206" t="s">
        <v>238</v>
      </c>
      <c r="E179" s="59" t="s">
        <v>293</v>
      </c>
      <c r="F179" s="61">
        <v>0.5</v>
      </c>
      <c r="G179" s="185">
        <f t="shared" si="27"/>
        <v>0.495</v>
      </c>
      <c r="H179" s="185">
        <f t="shared" si="26"/>
        <v>1.65</v>
      </c>
      <c r="I179" s="188"/>
      <c r="J179" s="101"/>
      <c r="K179" s="217">
        <v>1.1000000000000001</v>
      </c>
      <c r="L179" s="54">
        <v>0.6</v>
      </c>
      <c r="M179" s="220">
        <f t="shared" si="28"/>
        <v>6.0060000000000007E-4</v>
      </c>
      <c r="N179" s="113"/>
      <c r="O179" s="110" t="s">
        <v>3</v>
      </c>
      <c r="P179" s="110"/>
      <c r="Q179" s="110"/>
      <c r="R179" s="110" t="s">
        <v>3</v>
      </c>
      <c r="S179" s="110"/>
      <c r="T179" s="110"/>
      <c r="U179" s="112" t="s">
        <v>2</v>
      </c>
      <c r="V179" s="110"/>
      <c r="W179" s="110"/>
      <c r="X179" s="110" t="s">
        <v>3</v>
      </c>
      <c r="Y179" s="111"/>
      <c r="Z179" s="20"/>
    </row>
    <row r="180" spans="1:26" s="194" customFormat="1" ht="18" customHeight="1" thickBot="1" x14ac:dyDescent="0.3">
      <c r="A180" s="199">
        <v>173</v>
      </c>
      <c r="B180" s="204" t="s">
        <v>472</v>
      </c>
      <c r="C180" s="215" t="s">
        <v>294</v>
      </c>
      <c r="D180" s="209">
        <v>24020</v>
      </c>
      <c r="E180" s="63" t="s">
        <v>293</v>
      </c>
      <c r="F180" s="64">
        <v>6</v>
      </c>
      <c r="G180" s="186">
        <f t="shared" si="27"/>
        <v>5.94</v>
      </c>
      <c r="H180" s="186">
        <f t="shared" si="26"/>
        <v>19.8</v>
      </c>
      <c r="I180" s="189"/>
      <c r="J180" s="192"/>
      <c r="K180" s="218">
        <v>1.1000000000000001</v>
      </c>
      <c r="L180" s="226">
        <v>0.6</v>
      </c>
      <c r="M180" s="224">
        <f t="shared" si="28"/>
        <v>7.2071999999999995E-3</v>
      </c>
      <c r="N180" s="114"/>
      <c r="O180" s="115" t="s">
        <v>3</v>
      </c>
      <c r="P180" s="115"/>
      <c r="Q180" s="115"/>
      <c r="R180" s="115" t="s">
        <v>3</v>
      </c>
      <c r="S180" s="115"/>
      <c r="T180" s="115"/>
      <c r="U180" s="116" t="s">
        <v>2</v>
      </c>
      <c r="V180" s="115"/>
      <c r="W180" s="115"/>
      <c r="X180" s="115" t="s">
        <v>3</v>
      </c>
      <c r="Y180" s="117"/>
      <c r="Z180" s="193"/>
    </row>
    <row r="181" spans="1:26" ht="15.75" thickBot="1" x14ac:dyDescent="0.25">
      <c r="A181" s="88"/>
      <c r="B181" s="48"/>
      <c r="G181" s="190">
        <f>SUM(G7:G180)</f>
        <v>1000.9687500000001</v>
      </c>
      <c r="H181" s="190">
        <f>SUM(H7:H180)</f>
        <v>2664.1875</v>
      </c>
      <c r="I181" s="191">
        <f>SUM(I7:I180)</f>
        <v>2344.5</v>
      </c>
      <c r="J181" s="190">
        <f>SUM(J7:J180)</f>
        <v>1410.7500000000002</v>
      </c>
      <c r="M181" s="190">
        <f>SUM(M7:M180)</f>
        <v>1.2145087500000009</v>
      </c>
    </row>
    <row r="182" spans="1:26" x14ac:dyDescent="0.2">
      <c r="A182" s="88"/>
      <c r="B182" s="48"/>
    </row>
    <row r="183" spans="1:26" ht="15.75" x14ac:dyDescent="0.2">
      <c r="A183" s="88"/>
      <c r="B183" s="48"/>
      <c r="D183" s="413" t="s">
        <v>571</v>
      </c>
      <c r="E183" s="413"/>
      <c r="F183" s="413"/>
      <c r="G183" s="413"/>
      <c r="H183" s="8">
        <f>G181*3+H181+I181+J181</f>
        <v>9422.34375</v>
      </c>
      <c r="I183" s="275" t="s">
        <v>1</v>
      </c>
      <c r="J183" s="275"/>
      <c r="K183" s="66">
        <f>H183/1971+M181</f>
        <v>5.9949977149923912</v>
      </c>
      <c r="L183" s="275" t="s">
        <v>0</v>
      </c>
    </row>
    <row r="184" spans="1:26" ht="15.75" x14ac:dyDescent="0.2">
      <c r="A184" s="88"/>
      <c r="B184" s="48"/>
      <c r="D184" s="413" t="s">
        <v>572</v>
      </c>
      <c r="E184" s="413"/>
      <c r="F184" s="413"/>
      <c r="G184" s="413"/>
      <c r="H184" s="8">
        <f>G181*3+H181+I181+J181</f>
        <v>9422.34375</v>
      </c>
      <c r="I184" s="275" t="s">
        <v>1</v>
      </c>
      <c r="J184" s="275"/>
      <c r="K184" s="66">
        <f>H184/1971</f>
        <v>4.7804889649923901</v>
      </c>
      <c r="L184" s="275" t="s">
        <v>0</v>
      </c>
    </row>
    <row r="185" spans="1:26" x14ac:dyDescent="0.2">
      <c r="A185" s="88"/>
      <c r="B185" s="48"/>
    </row>
    <row r="186" spans="1:26" x14ac:dyDescent="0.2">
      <c r="A186" s="88"/>
      <c r="B186" s="48"/>
    </row>
    <row r="187" spans="1:26" ht="20.25" x14ac:dyDescent="0.3">
      <c r="A187" s="88"/>
      <c r="B187" s="129"/>
    </row>
    <row r="188" spans="1:26" x14ac:dyDescent="0.2">
      <c r="A188" s="88"/>
      <c r="B188" s="48"/>
    </row>
    <row r="189" spans="1:26" x14ac:dyDescent="0.2">
      <c r="A189" s="25"/>
      <c r="B189" s="48" t="s">
        <v>574</v>
      </c>
    </row>
    <row r="190" spans="1:26" x14ac:dyDescent="0.2">
      <c r="B190" s="48"/>
    </row>
    <row r="191" spans="1:26" x14ac:dyDescent="0.2">
      <c r="B191" s="48"/>
    </row>
    <row r="192" spans="1:26" x14ac:dyDescent="0.2">
      <c r="B192" s="48"/>
    </row>
    <row r="193" spans="1:29" x14ac:dyDescent="0.2">
      <c r="B193" s="48"/>
    </row>
    <row r="194" spans="1:29" x14ac:dyDescent="0.2">
      <c r="B194" s="48"/>
    </row>
    <row r="198" spans="1:29" s="44" customFormat="1" x14ac:dyDescent="0.2">
      <c r="A198" s="119"/>
      <c r="B198" s="37"/>
      <c r="C198" s="128"/>
      <c r="D198" s="126"/>
      <c r="E198" s="126"/>
      <c r="F198" s="126"/>
      <c r="G198" s="65"/>
      <c r="H198" s="65"/>
      <c r="I198" s="126"/>
      <c r="J198" s="126"/>
      <c r="K198" s="126"/>
      <c r="L198" s="126"/>
      <c r="M198" s="5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</sheetData>
  <mergeCells count="17">
    <mergeCell ref="D184:G184"/>
    <mergeCell ref="J5:J6"/>
    <mergeCell ref="K5:K6"/>
    <mergeCell ref="L5:L6"/>
    <mergeCell ref="M5:M6"/>
    <mergeCell ref="N5:Y5"/>
    <mergeCell ref="D183:G183"/>
    <mergeCell ref="A4:Y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63" fitToHeight="0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ППР здания и с</vt:lpstr>
      <vt:lpstr>ППР сантех.</vt:lpstr>
      <vt:lpstr>'ППР здания и с'!Область_печати</vt:lpstr>
      <vt:lpstr>'ППР сантех.'!Область_печати</vt:lpstr>
    </vt:vector>
  </TitlesOfParts>
  <Company>ESRR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Беляков К.В.</cp:lastModifiedBy>
  <cp:lastPrinted>2015-09-03T02:26:38Z</cp:lastPrinted>
  <dcterms:created xsi:type="dcterms:W3CDTF">2012-12-19T09:44:53Z</dcterms:created>
  <dcterms:modified xsi:type="dcterms:W3CDTF">2015-11-03T12:30:11Z</dcterms:modified>
</cp:coreProperties>
</file>